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tvakan\GRUTYUN\Kajq hamajnq\Tari\Kayq\"/>
    </mc:Choice>
  </mc:AlternateContent>
  <xr:revisionPtr revIDLastSave="0" documentId="13_ncr:1_{4FB97389-41F4-4A1A-8702-4D827885E1E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orcarnakan caxs" sheetId="3" r:id="rId1"/>
  </sheets>
  <externalReferences>
    <externalReference r:id="rId2"/>
  </externalReferences>
  <definedNames>
    <definedName name="_xlnm.Print_Titles" localSheetId="0">'Gorcarnakan caxs'!$12:$12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3" i="3" l="1"/>
  <c r="L311" i="3" s="1"/>
  <c r="I313" i="3"/>
  <c r="F313" i="3"/>
  <c r="F311" i="3" s="1"/>
  <c r="N311" i="3"/>
  <c r="M311" i="3"/>
  <c r="M309" i="3" s="1"/>
  <c r="K311" i="3"/>
  <c r="K309" i="3" s="1"/>
  <c r="J311" i="3"/>
  <c r="I311" i="3"/>
  <c r="I309" i="3" s="1"/>
  <c r="H311" i="3"/>
  <c r="G311" i="3"/>
  <c r="G309" i="3" s="1"/>
  <c r="N309" i="3"/>
  <c r="L309" i="3"/>
  <c r="J309" i="3"/>
  <c r="H309" i="3"/>
  <c r="F309" i="3"/>
  <c r="L308" i="3"/>
  <c r="I308" i="3"/>
  <c r="F308" i="3"/>
  <c r="L307" i="3"/>
  <c r="L305" i="3" s="1"/>
  <c r="I307" i="3"/>
  <c r="F307" i="3"/>
  <c r="F305" i="3" s="1"/>
  <c r="N305" i="3"/>
  <c r="M305" i="3"/>
  <c r="K305" i="3"/>
  <c r="J305" i="3"/>
  <c r="I305" i="3"/>
  <c r="H305" i="3"/>
  <c r="G305" i="3"/>
  <c r="L303" i="3"/>
  <c r="L301" i="3" s="1"/>
  <c r="I303" i="3"/>
  <c r="F303" i="3"/>
  <c r="F301" i="3" s="1"/>
  <c r="N301" i="3"/>
  <c r="M301" i="3"/>
  <c r="K301" i="3"/>
  <c r="J301" i="3"/>
  <c r="I301" i="3"/>
  <c r="H301" i="3"/>
  <c r="G301" i="3"/>
  <c r="L300" i="3"/>
  <c r="L298" i="3" s="1"/>
  <c r="I300" i="3"/>
  <c r="F300" i="3"/>
  <c r="F298" i="3" s="1"/>
  <c r="N298" i="3"/>
  <c r="M298" i="3"/>
  <c r="K298" i="3"/>
  <c r="J298" i="3"/>
  <c r="I298" i="3"/>
  <c r="H298" i="3"/>
  <c r="G298" i="3"/>
  <c r="L297" i="3"/>
  <c r="L295" i="3" s="1"/>
  <c r="I297" i="3"/>
  <c r="F297" i="3"/>
  <c r="F295" i="3" s="1"/>
  <c r="N295" i="3"/>
  <c r="M295" i="3"/>
  <c r="K295" i="3"/>
  <c r="J295" i="3"/>
  <c r="I295" i="3"/>
  <c r="H295" i="3"/>
  <c r="G295" i="3"/>
  <c r="L294" i="3"/>
  <c r="L292" i="3" s="1"/>
  <c r="I294" i="3"/>
  <c r="F294" i="3"/>
  <c r="F292" i="3" s="1"/>
  <c r="N292" i="3"/>
  <c r="M292" i="3"/>
  <c r="K292" i="3"/>
  <c r="J292" i="3"/>
  <c r="I292" i="3"/>
  <c r="H292" i="3"/>
  <c r="G292" i="3"/>
  <c r="L291" i="3"/>
  <c r="L289" i="3" s="1"/>
  <c r="I291" i="3"/>
  <c r="F291" i="3"/>
  <c r="F289" i="3" s="1"/>
  <c r="N289" i="3"/>
  <c r="M289" i="3"/>
  <c r="K289" i="3"/>
  <c r="J289" i="3"/>
  <c r="I289" i="3"/>
  <c r="H289" i="3"/>
  <c r="G289" i="3"/>
  <c r="L288" i="3"/>
  <c r="L286" i="3" s="1"/>
  <c r="I288" i="3"/>
  <c r="F288" i="3"/>
  <c r="F286" i="3" s="1"/>
  <c r="N286" i="3"/>
  <c r="M286" i="3"/>
  <c r="K286" i="3"/>
  <c r="J286" i="3"/>
  <c r="I286" i="3"/>
  <c r="H286" i="3"/>
  <c r="G286" i="3"/>
  <c r="L285" i="3"/>
  <c r="L283" i="3" s="1"/>
  <c r="I285" i="3"/>
  <c r="F285" i="3"/>
  <c r="F283" i="3" s="1"/>
  <c r="N283" i="3"/>
  <c r="M283" i="3"/>
  <c r="K283" i="3"/>
  <c r="J283" i="3"/>
  <c r="I283" i="3"/>
  <c r="I277" i="3" s="1"/>
  <c r="H283" i="3"/>
  <c r="G283" i="3"/>
  <c r="L282" i="3"/>
  <c r="I282" i="3"/>
  <c r="F282" i="3"/>
  <c r="L281" i="3"/>
  <c r="I281" i="3"/>
  <c r="I279" i="3" s="1"/>
  <c r="F281" i="3"/>
  <c r="N279" i="3"/>
  <c r="N277" i="3" s="1"/>
  <c r="M279" i="3"/>
  <c r="L279" i="3"/>
  <c r="L277" i="3" s="1"/>
  <c r="K279" i="3"/>
  <c r="J279" i="3"/>
  <c r="J277" i="3" s="1"/>
  <c r="H279" i="3"/>
  <c r="H277" i="3" s="1"/>
  <c r="G279" i="3"/>
  <c r="F279" i="3"/>
  <c r="F277" i="3" s="1"/>
  <c r="M277" i="3"/>
  <c r="K277" i="3"/>
  <c r="G277" i="3"/>
  <c r="L276" i="3"/>
  <c r="L274" i="3" s="1"/>
  <c r="I276" i="3"/>
  <c r="F276" i="3"/>
  <c r="F274" i="3" s="1"/>
  <c r="N274" i="3"/>
  <c r="M274" i="3"/>
  <c r="K274" i="3"/>
  <c r="J274" i="3"/>
  <c r="I274" i="3"/>
  <c r="H274" i="3"/>
  <c r="G274" i="3"/>
  <c r="L273" i="3"/>
  <c r="L271" i="3" s="1"/>
  <c r="I273" i="3"/>
  <c r="F273" i="3"/>
  <c r="F271" i="3" s="1"/>
  <c r="N271" i="3"/>
  <c r="M271" i="3"/>
  <c r="K271" i="3"/>
  <c r="J271" i="3"/>
  <c r="I271" i="3"/>
  <c r="H271" i="3"/>
  <c r="G271" i="3"/>
  <c r="L270" i="3"/>
  <c r="L268" i="3" s="1"/>
  <c r="I270" i="3"/>
  <c r="F270" i="3"/>
  <c r="F268" i="3" s="1"/>
  <c r="N268" i="3"/>
  <c r="M268" i="3"/>
  <c r="K268" i="3"/>
  <c r="J268" i="3"/>
  <c r="I268" i="3"/>
  <c r="H268" i="3"/>
  <c r="G268" i="3"/>
  <c r="L267" i="3"/>
  <c r="I267" i="3"/>
  <c r="F267" i="3"/>
  <c r="L266" i="3"/>
  <c r="I266" i="3"/>
  <c r="I264" i="3" s="1"/>
  <c r="F266" i="3"/>
  <c r="N264" i="3"/>
  <c r="M264" i="3"/>
  <c r="L264" i="3"/>
  <c r="K264" i="3"/>
  <c r="J264" i="3"/>
  <c r="H264" i="3"/>
  <c r="G264" i="3"/>
  <c r="F264" i="3"/>
  <c r="L263" i="3"/>
  <c r="I263" i="3"/>
  <c r="I260" i="3" s="1"/>
  <c r="F263" i="3"/>
  <c r="L262" i="3"/>
  <c r="L260" i="3" s="1"/>
  <c r="I262" i="3"/>
  <c r="F262" i="3"/>
  <c r="F260" i="3" s="1"/>
  <c r="N260" i="3"/>
  <c r="M260" i="3"/>
  <c r="M246" i="3" s="1"/>
  <c r="K260" i="3"/>
  <c r="J260" i="3"/>
  <c r="H260" i="3"/>
  <c r="G260" i="3"/>
  <c r="L259" i="3"/>
  <c r="I259" i="3"/>
  <c r="F259" i="3"/>
  <c r="F256" i="3" s="1"/>
  <c r="L258" i="3"/>
  <c r="I258" i="3"/>
  <c r="I256" i="3" s="1"/>
  <c r="F258" i="3"/>
  <c r="N256" i="3"/>
  <c r="M256" i="3"/>
  <c r="L256" i="3"/>
  <c r="K256" i="3"/>
  <c r="J256" i="3"/>
  <c r="H256" i="3"/>
  <c r="G256" i="3"/>
  <c r="L255" i="3"/>
  <c r="I255" i="3"/>
  <c r="F255" i="3"/>
  <c r="L254" i="3"/>
  <c r="L252" i="3" s="1"/>
  <c r="I254" i="3"/>
  <c r="F254" i="3"/>
  <c r="F252" i="3" s="1"/>
  <c r="N252" i="3"/>
  <c r="M252" i="3"/>
  <c r="K252" i="3"/>
  <c r="K246" i="3" s="1"/>
  <c r="J252" i="3"/>
  <c r="I252" i="3"/>
  <c r="I246" i="3" s="1"/>
  <c r="H252" i="3"/>
  <c r="G252" i="3"/>
  <c r="L251" i="3"/>
  <c r="I251" i="3"/>
  <c r="F251" i="3"/>
  <c r="L250" i="3"/>
  <c r="I250" i="3"/>
  <c r="I248" i="3" s="1"/>
  <c r="F250" i="3"/>
  <c r="N248" i="3"/>
  <c r="M248" i="3"/>
  <c r="L248" i="3"/>
  <c r="K248" i="3"/>
  <c r="J248" i="3"/>
  <c r="H248" i="3"/>
  <c r="H246" i="3" s="1"/>
  <c r="G248" i="3"/>
  <c r="F248" i="3"/>
  <c r="F246" i="3" s="1"/>
  <c r="G246" i="3"/>
  <c r="L245" i="3"/>
  <c r="L243" i="3" s="1"/>
  <c r="I245" i="3"/>
  <c r="F245" i="3"/>
  <c r="F243" i="3" s="1"/>
  <c r="N243" i="3"/>
  <c r="M243" i="3"/>
  <c r="K243" i="3"/>
  <c r="J243" i="3"/>
  <c r="I243" i="3"/>
  <c r="H243" i="3"/>
  <c r="G243" i="3"/>
  <c r="L242" i="3"/>
  <c r="L240" i="3" s="1"/>
  <c r="I242" i="3"/>
  <c r="F242" i="3"/>
  <c r="F240" i="3" s="1"/>
  <c r="N240" i="3"/>
  <c r="M240" i="3"/>
  <c r="K240" i="3"/>
  <c r="J240" i="3"/>
  <c r="I240" i="3"/>
  <c r="H240" i="3"/>
  <c r="G240" i="3"/>
  <c r="L239" i="3"/>
  <c r="I239" i="3"/>
  <c r="F239" i="3"/>
  <c r="L238" i="3"/>
  <c r="I238" i="3"/>
  <c r="F238" i="3"/>
  <c r="L237" i="3"/>
  <c r="L235" i="3" s="1"/>
  <c r="I237" i="3"/>
  <c r="F237" i="3"/>
  <c r="F235" i="3" s="1"/>
  <c r="N235" i="3"/>
  <c r="M235" i="3"/>
  <c r="K235" i="3"/>
  <c r="J235" i="3"/>
  <c r="I235" i="3"/>
  <c r="H235" i="3"/>
  <c r="G235" i="3"/>
  <c r="L234" i="3"/>
  <c r="I234" i="3"/>
  <c r="F234" i="3"/>
  <c r="L233" i="3"/>
  <c r="I233" i="3"/>
  <c r="F233" i="3"/>
  <c r="L232" i="3"/>
  <c r="L230" i="3" s="1"/>
  <c r="I232" i="3"/>
  <c r="F232" i="3"/>
  <c r="F230" i="3" s="1"/>
  <c r="N230" i="3"/>
  <c r="M230" i="3"/>
  <c r="K230" i="3"/>
  <c r="J230" i="3"/>
  <c r="I230" i="3"/>
  <c r="H230" i="3"/>
  <c r="G230" i="3"/>
  <c r="L229" i="3"/>
  <c r="I229" i="3"/>
  <c r="F229" i="3"/>
  <c r="L228" i="3"/>
  <c r="I228" i="3"/>
  <c r="F228" i="3"/>
  <c r="L227" i="3"/>
  <c r="I227" i="3"/>
  <c r="F227" i="3"/>
  <c r="L226" i="3"/>
  <c r="I226" i="3"/>
  <c r="F226" i="3"/>
  <c r="L225" i="3"/>
  <c r="I225" i="3"/>
  <c r="F225" i="3"/>
  <c r="L224" i="3"/>
  <c r="I224" i="3"/>
  <c r="F224" i="3"/>
  <c r="L223" i="3"/>
  <c r="L221" i="3" s="1"/>
  <c r="I223" i="3"/>
  <c r="F223" i="3"/>
  <c r="F221" i="3" s="1"/>
  <c r="N221" i="3"/>
  <c r="M221" i="3"/>
  <c r="K221" i="3"/>
  <c r="J221" i="3"/>
  <c r="I221" i="3"/>
  <c r="H221" i="3"/>
  <c r="G221" i="3"/>
  <c r="L220" i="3"/>
  <c r="L218" i="3" s="1"/>
  <c r="I220" i="3"/>
  <c r="F220" i="3"/>
  <c r="F218" i="3" s="1"/>
  <c r="N218" i="3"/>
  <c r="M218" i="3"/>
  <c r="M216" i="3" s="1"/>
  <c r="K218" i="3"/>
  <c r="K216" i="3" s="1"/>
  <c r="J218" i="3"/>
  <c r="I218" i="3"/>
  <c r="I216" i="3" s="1"/>
  <c r="H218" i="3"/>
  <c r="G218" i="3"/>
  <c r="G216" i="3" s="1"/>
  <c r="N216" i="3"/>
  <c r="L216" i="3"/>
  <c r="J216" i="3"/>
  <c r="H216" i="3"/>
  <c r="F216" i="3"/>
  <c r="L215" i="3"/>
  <c r="I215" i="3"/>
  <c r="F215" i="3"/>
  <c r="L214" i="3"/>
  <c r="L212" i="3" s="1"/>
  <c r="I214" i="3"/>
  <c r="F214" i="3"/>
  <c r="F212" i="3" s="1"/>
  <c r="N212" i="3"/>
  <c r="M212" i="3"/>
  <c r="K212" i="3"/>
  <c r="J212" i="3"/>
  <c r="I212" i="3"/>
  <c r="H212" i="3"/>
  <c r="G212" i="3"/>
  <c r="L211" i="3"/>
  <c r="L209" i="3" s="1"/>
  <c r="I211" i="3"/>
  <c r="F211" i="3"/>
  <c r="F209" i="3" s="1"/>
  <c r="N209" i="3"/>
  <c r="M209" i="3"/>
  <c r="K209" i="3"/>
  <c r="J209" i="3"/>
  <c r="I209" i="3"/>
  <c r="H209" i="3"/>
  <c r="G209" i="3"/>
  <c r="L208" i="3"/>
  <c r="L206" i="3" s="1"/>
  <c r="I208" i="3"/>
  <c r="F208" i="3"/>
  <c r="F206" i="3" s="1"/>
  <c r="N206" i="3"/>
  <c r="M206" i="3"/>
  <c r="K206" i="3"/>
  <c r="J206" i="3"/>
  <c r="I206" i="3"/>
  <c r="H206" i="3"/>
  <c r="G206" i="3"/>
  <c r="L205" i="3"/>
  <c r="I205" i="3"/>
  <c r="F205" i="3"/>
  <c r="L204" i="3"/>
  <c r="I204" i="3"/>
  <c r="F204" i="3"/>
  <c r="L203" i="3"/>
  <c r="I203" i="3"/>
  <c r="F203" i="3"/>
  <c r="L202" i="3"/>
  <c r="I202" i="3"/>
  <c r="I200" i="3" s="1"/>
  <c r="F202" i="3"/>
  <c r="N200" i="3"/>
  <c r="M200" i="3"/>
  <c r="L200" i="3"/>
  <c r="K200" i="3"/>
  <c r="J200" i="3"/>
  <c r="H200" i="3"/>
  <c r="H187" i="3" s="1"/>
  <c r="G200" i="3"/>
  <c r="F200" i="3"/>
  <c r="L199" i="3"/>
  <c r="I199" i="3"/>
  <c r="F199" i="3"/>
  <c r="L198" i="3"/>
  <c r="I198" i="3"/>
  <c r="F198" i="3"/>
  <c r="L197" i="3"/>
  <c r="I197" i="3"/>
  <c r="I194" i="3" s="1"/>
  <c r="F197" i="3"/>
  <c r="L196" i="3"/>
  <c r="L194" i="3" s="1"/>
  <c r="I196" i="3"/>
  <c r="F196" i="3"/>
  <c r="F194" i="3" s="1"/>
  <c r="N194" i="3"/>
  <c r="M194" i="3"/>
  <c r="K194" i="3"/>
  <c r="J194" i="3"/>
  <c r="H194" i="3"/>
  <c r="G194" i="3"/>
  <c r="L193" i="3"/>
  <c r="I193" i="3"/>
  <c r="F193" i="3"/>
  <c r="L192" i="3"/>
  <c r="I192" i="3"/>
  <c r="I189" i="3" s="1"/>
  <c r="F192" i="3"/>
  <c r="L191" i="3"/>
  <c r="L189" i="3" s="1"/>
  <c r="I191" i="3"/>
  <c r="F191" i="3"/>
  <c r="F189" i="3" s="1"/>
  <c r="N189" i="3"/>
  <c r="M189" i="3"/>
  <c r="K189" i="3"/>
  <c r="J189" i="3"/>
  <c r="H189" i="3"/>
  <c r="G189" i="3"/>
  <c r="N187" i="3"/>
  <c r="J187" i="3"/>
  <c r="F187" i="3"/>
  <c r="L186" i="3"/>
  <c r="I186" i="3"/>
  <c r="I184" i="3" s="1"/>
  <c r="F186" i="3"/>
  <c r="N184" i="3"/>
  <c r="M184" i="3"/>
  <c r="L184" i="3"/>
  <c r="K184" i="3"/>
  <c r="J184" i="3"/>
  <c r="H184" i="3"/>
  <c r="G184" i="3"/>
  <c r="F184" i="3"/>
  <c r="L183" i="3"/>
  <c r="I183" i="3"/>
  <c r="I181" i="3" s="1"/>
  <c r="F183" i="3"/>
  <c r="N181" i="3"/>
  <c r="M181" i="3"/>
  <c r="L181" i="3"/>
  <c r="K181" i="3"/>
  <c r="J181" i="3"/>
  <c r="H181" i="3"/>
  <c r="G181" i="3"/>
  <c r="F181" i="3"/>
  <c r="L180" i="3"/>
  <c r="I180" i="3"/>
  <c r="I178" i="3" s="1"/>
  <c r="F180" i="3"/>
  <c r="N178" i="3"/>
  <c r="M178" i="3"/>
  <c r="L178" i="3"/>
  <c r="K178" i="3"/>
  <c r="J178" i="3"/>
  <c r="H178" i="3"/>
  <c r="G178" i="3"/>
  <c r="F178" i="3"/>
  <c r="L177" i="3"/>
  <c r="I177" i="3"/>
  <c r="I175" i="3" s="1"/>
  <c r="F177" i="3"/>
  <c r="N175" i="3"/>
  <c r="M175" i="3"/>
  <c r="L175" i="3"/>
  <c r="K175" i="3"/>
  <c r="J175" i="3"/>
  <c r="H175" i="3"/>
  <c r="G175" i="3"/>
  <c r="F175" i="3"/>
  <c r="L174" i="3"/>
  <c r="I174" i="3"/>
  <c r="I172" i="3" s="1"/>
  <c r="I167" i="3" s="1"/>
  <c r="F174" i="3"/>
  <c r="N172" i="3"/>
  <c r="M172" i="3"/>
  <c r="L172" i="3"/>
  <c r="K172" i="3"/>
  <c r="J172" i="3"/>
  <c r="J167" i="3" s="1"/>
  <c r="H172" i="3"/>
  <c r="G172" i="3"/>
  <c r="F172" i="3"/>
  <c r="L171" i="3"/>
  <c r="I171" i="3"/>
  <c r="I169" i="3" s="1"/>
  <c r="F171" i="3"/>
  <c r="N169" i="3"/>
  <c r="M169" i="3"/>
  <c r="L169" i="3"/>
  <c r="K169" i="3"/>
  <c r="J169" i="3"/>
  <c r="H169" i="3"/>
  <c r="H167" i="3" s="1"/>
  <c r="G169" i="3"/>
  <c r="F169" i="3"/>
  <c r="F167" i="3" s="1"/>
  <c r="M167" i="3"/>
  <c r="K167" i="3"/>
  <c r="G167" i="3"/>
  <c r="L166" i="3"/>
  <c r="L164" i="3" s="1"/>
  <c r="I166" i="3"/>
  <c r="F166" i="3"/>
  <c r="F164" i="3" s="1"/>
  <c r="N164" i="3"/>
  <c r="M164" i="3"/>
  <c r="K164" i="3"/>
  <c r="J164" i="3"/>
  <c r="I164" i="3"/>
  <c r="H164" i="3"/>
  <c r="G164" i="3"/>
  <c r="L163" i="3"/>
  <c r="L161" i="3" s="1"/>
  <c r="I163" i="3"/>
  <c r="F163" i="3"/>
  <c r="F161" i="3" s="1"/>
  <c r="N161" i="3"/>
  <c r="M161" i="3"/>
  <c r="K161" i="3"/>
  <c r="J161" i="3"/>
  <c r="I161" i="3"/>
  <c r="H161" i="3"/>
  <c r="G161" i="3"/>
  <c r="L160" i="3"/>
  <c r="L158" i="3" s="1"/>
  <c r="I160" i="3"/>
  <c r="F160" i="3"/>
  <c r="F158" i="3" s="1"/>
  <c r="N158" i="3"/>
  <c r="M158" i="3"/>
  <c r="K158" i="3"/>
  <c r="J158" i="3"/>
  <c r="I158" i="3"/>
  <c r="H158" i="3"/>
  <c r="G158" i="3"/>
  <c r="L157" i="3"/>
  <c r="L155" i="3" s="1"/>
  <c r="I157" i="3"/>
  <c r="F157" i="3"/>
  <c r="F155" i="3" s="1"/>
  <c r="N155" i="3"/>
  <c r="M155" i="3"/>
  <c r="K155" i="3"/>
  <c r="J155" i="3"/>
  <c r="I155" i="3"/>
  <c r="H155" i="3"/>
  <c r="G155" i="3"/>
  <c r="L154" i="3"/>
  <c r="L152" i="3" s="1"/>
  <c r="I154" i="3"/>
  <c r="F154" i="3"/>
  <c r="F152" i="3" s="1"/>
  <c r="N152" i="3"/>
  <c r="M152" i="3"/>
  <c r="K152" i="3"/>
  <c r="J152" i="3"/>
  <c r="I152" i="3"/>
  <c r="H152" i="3"/>
  <c r="G152" i="3"/>
  <c r="L151" i="3"/>
  <c r="L149" i="3" s="1"/>
  <c r="I151" i="3"/>
  <c r="F151" i="3"/>
  <c r="F149" i="3" s="1"/>
  <c r="N149" i="3"/>
  <c r="M149" i="3"/>
  <c r="M147" i="3" s="1"/>
  <c r="K149" i="3"/>
  <c r="K147" i="3" s="1"/>
  <c r="J149" i="3"/>
  <c r="I149" i="3"/>
  <c r="I147" i="3" s="1"/>
  <c r="H149" i="3"/>
  <c r="G149" i="3"/>
  <c r="G147" i="3" s="1"/>
  <c r="N147" i="3"/>
  <c r="L147" i="3"/>
  <c r="J147" i="3"/>
  <c r="H147" i="3"/>
  <c r="F147" i="3"/>
  <c r="L146" i="3"/>
  <c r="I146" i="3"/>
  <c r="I144" i="3" s="1"/>
  <c r="F146" i="3"/>
  <c r="N144" i="3"/>
  <c r="M144" i="3"/>
  <c r="L144" i="3"/>
  <c r="K144" i="3"/>
  <c r="J144" i="3"/>
  <c r="H144" i="3"/>
  <c r="G144" i="3"/>
  <c r="F144" i="3"/>
  <c r="L143" i="3"/>
  <c r="I143" i="3"/>
  <c r="F143" i="3"/>
  <c r="L142" i="3"/>
  <c r="I142" i="3"/>
  <c r="F142" i="3"/>
  <c r="L141" i="3"/>
  <c r="I141" i="3"/>
  <c r="F141" i="3"/>
  <c r="L140" i="3"/>
  <c r="I140" i="3"/>
  <c r="F140" i="3"/>
  <c r="L139" i="3"/>
  <c r="I139" i="3"/>
  <c r="F139" i="3"/>
  <c r="L138" i="3"/>
  <c r="I138" i="3"/>
  <c r="F138" i="3"/>
  <c r="F135" i="3" s="1"/>
  <c r="L137" i="3"/>
  <c r="I137" i="3"/>
  <c r="I135" i="3" s="1"/>
  <c r="F137" i="3"/>
  <c r="N135" i="3"/>
  <c r="M135" i="3"/>
  <c r="L135" i="3"/>
  <c r="K135" i="3"/>
  <c r="J135" i="3"/>
  <c r="H135" i="3"/>
  <c r="G135" i="3"/>
  <c r="L134" i="3"/>
  <c r="I134" i="3"/>
  <c r="F134" i="3"/>
  <c r="L133" i="3"/>
  <c r="I133" i="3"/>
  <c r="F133" i="3"/>
  <c r="L132" i="3"/>
  <c r="I132" i="3"/>
  <c r="F132" i="3"/>
  <c r="L131" i="3"/>
  <c r="L129" i="3" s="1"/>
  <c r="I131" i="3"/>
  <c r="F131" i="3"/>
  <c r="F129" i="3" s="1"/>
  <c r="N129" i="3"/>
  <c r="M129" i="3"/>
  <c r="K129" i="3"/>
  <c r="J129" i="3"/>
  <c r="I129" i="3"/>
  <c r="H129" i="3"/>
  <c r="G129" i="3"/>
  <c r="L128" i="3"/>
  <c r="L126" i="3" s="1"/>
  <c r="I128" i="3"/>
  <c r="F128" i="3"/>
  <c r="F126" i="3" s="1"/>
  <c r="N126" i="3"/>
  <c r="M126" i="3"/>
  <c r="K126" i="3"/>
  <c r="J126" i="3"/>
  <c r="I126" i="3"/>
  <c r="H126" i="3"/>
  <c r="G126" i="3"/>
  <c r="L125" i="3"/>
  <c r="I125" i="3"/>
  <c r="F125" i="3"/>
  <c r="L124" i="3"/>
  <c r="I124" i="3"/>
  <c r="F124" i="3"/>
  <c r="L123" i="3"/>
  <c r="I123" i="3"/>
  <c r="F123" i="3"/>
  <c r="L122" i="3"/>
  <c r="I122" i="3"/>
  <c r="F122" i="3"/>
  <c r="L121" i="3"/>
  <c r="L119" i="3" s="1"/>
  <c r="I121" i="3"/>
  <c r="F121" i="3"/>
  <c r="F119" i="3" s="1"/>
  <c r="N119" i="3"/>
  <c r="M119" i="3"/>
  <c r="K119" i="3"/>
  <c r="J119" i="3"/>
  <c r="I119" i="3"/>
  <c r="H119" i="3"/>
  <c r="G119" i="3"/>
  <c r="L118" i="3"/>
  <c r="I118" i="3"/>
  <c r="F118" i="3"/>
  <c r="L117" i="3"/>
  <c r="I117" i="3"/>
  <c r="F117" i="3"/>
  <c r="L116" i="3"/>
  <c r="L114" i="3" s="1"/>
  <c r="I116" i="3"/>
  <c r="F116" i="3"/>
  <c r="F114" i="3" s="1"/>
  <c r="N114" i="3"/>
  <c r="M114" i="3"/>
  <c r="K114" i="3"/>
  <c r="K94" i="3" s="1"/>
  <c r="J114" i="3"/>
  <c r="I114" i="3"/>
  <c r="H114" i="3"/>
  <c r="G114" i="3"/>
  <c r="G94" i="3" s="1"/>
  <c r="L113" i="3"/>
  <c r="I113" i="3"/>
  <c r="F113" i="3"/>
  <c r="L112" i="3"/>
  <c r="I112" i="3"/>
  <c r="F112" i="3"/>
  <c r="L111" i="3"/>
  <c r="I111" i="3"/>
  <c r="F111" i="3"/>
  <c r="L110" i="3"/>
  <c r="I110" i="3"/>
  <c r="F110" i="3"/>
  <c r="L109" i="3"/>
  <c r="I109" i="3"/>
  <c r="F109" i="3"/>
  <c r="L108" i="3"/>
  <c r="I108" i="3"/>
  <c r="I106" i="3" s="1"/>
  <c r="F108" i="3"/>
  <c r="N106" i="3"/>
  <c r="M106" i="3"/>
  <c r="L106" i="3"/>
  <c r="K106" i="3"/>
  <c r="J106" i="3"/>
  <c r="H106" i="3"/>
  <c r="G106" i="3"/>
  <c r="F106" i="3"/>
  <c r="L105" i="3"/>
  <c r="I105" i="3"/>
  <c r="F105" i="3"/>
  <c r="L104" i="3"/>
  <c r="I104" i="3"/>
  <c r="F104" i="3"/>
  <c r="L103" i="3"/>
  <c r="I103" i="3"/>
  <c r="I100" i="3" s="1"/>
  <c r="I94" i="3" s="1"/>
  <c r="F103" i="3"/>
  <c r="L102" i="3"/>
  <c r="L100" i="3" s="1"/>
  <c r="I102" i="3"/>
  <c r="F102" i="3"/>
  <c r="F100" i="3" s="1"/>
  <c r="N100" i="3"/>
  <c r="M100" i="3"/>
  <c r="K100" i="3"/>
  <c r="J100" i="3"/>
  <c r="H100" i="3"/>
  <c r="G100" i="3"/>
  <c r="L99" i="3"/>
  <c r="I99" i="3"/>
  <c r="F99" i="3"/>
  <c r="F96" i="3" s="1"/>
  <c r="F94" i="3" s="1"/>
  <c r="L98" i="3"/>
  <c r="I98" i="3"/>
  <c r="I96" i="3" s="1"/>
  <c r="F98" i="3"/>
  <c r="N96" i="3"/>
  <c r="N94" i="3" s="1"/>
  <c r="M96" i="3"/>
  <c r="L96" i="3"/>
  <c r="L94" i="3" s="1"/>
  <c r="K96" i="3"/>
  <c r="J96" i="3"/>
  <c r="J94" i="3" s="1"/>
  <c r="H96" i="3"/>
  <c r="G96" i="3"/>
  <c r="M94" i="3"/>
  <c r="L93" i="3"/>
  <c r="L91" i="3" s="1"/>
  <c r="I93" i="3"/>
  <c r="F93" i="3"/>
  <c r="F91" i="3" s="1"/>
  <c r="N91" i="3"/>
  <c r="M91" i="3"/>
  <c r="K91" i="3"/>
  <c r="J91" i="3"/>
  <c r="I91" i="3"/>
  <c r="H91" i="3"/>
  <c r="G91" i="3"/>
  <c r="L90" i="3"/>
  <c r="L88" i="3" s="1"/>
  <c r="I90" i="3"/>
  <c r="F90" i="3"/>
  <c r="F88" i="3" s="1"/>
  <c r="N88" i="3"/>
  <c r="M88" i="3"/>
  <c r="K88" i="3"/>
  <c r="J88" i="3"/>
  <c r="I88" i="3"/>
  <c r="H88" i="3"/>
  <c r="G88" i="3"/>
  <c r="L87" i="3"/>
  <c r="L85" i="3" s="1"/>
  <c r="I87" i="3"/>
  <c r="F87" i="3"/>
  <c r="F85" i="3" s="1"/>
  <c r="N85" i="3"/>
  <c r="M85" i="3"/>
  <c r="K85" i="3"/>
  <c r="J85" i="3"/>
  <c r="I85" i="3"/>
  <c r="H85" i="3"/>
  <c r="G85" i="3"/>
  <c r="L84" i="3"/>
  <c r="L82" i="3" s="1"/>
  <c r="I84" i="3"/>
  <c r="F84" i="3"/>
  <c r="F82" i="3" s="1"/>
  <c r="N82" i="3"/>
  <c r="M82" i="3"/>
  <c r="K82" i="3"/>
  <c r="J82" i="3"/>
  <c r="I82" i="3"/>
  <c r="H82" i="3"/>
  <c r="G82" i="3"/>
  <c r="L81" i="3"/>
  <c r="L79" i="3" s="1"/>
  <c r="I81" i="3"/>
  <c r="F81" i="3"/>
  <c r="F79" i="3" s="1"/>
  <c r="N79" i="3"/>
  <c r="M79" i="3"/>
  <c r="K79" i="3"/>
  <c r="J79" i="3"/>
  <c r="I79" i="3"/>
  <c r="H79" i="3"/>
  <c r="G79" i="3"/>
  <c r="L78" i="3"/>
  <c r="I78" i="3"/>
  <c r="F78" i="3"/>
  <c r="F75" i="3" s="1"/>
  <c r="L77" i="3"/>
  <c r="I77" i="3"/>
  <c r="I75" i="3" s="1"/>
  <c r="F77" i="3"/>
  <c r="N75" i="3"/>
  <c r="M75" i="3"/>
  <c r="L75" i="3"/>
  <c r="K75" i="3"/>
  <c r="J75" i="3"/>
  <c r="H75" i="3"/>
  <c r="G75" i="3"/>
  <c r="L74" i="3"/>
  <c r="I74" i="3"/>
  <c r="I72" i="3" s="1"/>
  <c r="F74" i="3"/>
  <c r="N72" i="3"/>
  <c r="M72" i="3"/>
  <c r="L72" i="3"/>
  <c r="K72" i="3"/>
  <c r="J72" i="3"/>
  <c r="H72" i="3"/>
  <c r="G72" i="3"/>
  <c r="F72" i="3"/>
  <c r="L71" i="3"/>
  <c r="I71" i="3"/>
  <c r="F71" i="3"/>
  <c r="L70" i="3"/>
  <c r="I70" i="3"/>
  <c r="F70" i="3"/>
  <c r="F67" i="3" s="1"/>
  <c r="L69" i="3"/>
  <c r="I69" i="3"/>
  <c r="I67" i="3" s="1"/>
  <c r="F69" i="3"/>
  <c r="N67" i="3"/>
  <c r="N65" i="3" s="1"/>
  <c r="M67" i="3"/>
  <c r="L67" i="3"/>
  <c r="L65" i="3" s="1"/>
  <c r="K67" i="3"/>
  <c r="J67" i="3"/>
  <c r="J65" i="3" s="1"/>
  <c r="H67" i="3"/>
  <c r="G67" i="3"/>
  <c r="M65" i="3"/>
  <c r="K65" i="3"/>
  <c r="I65" i="3"/>
  <c r="G65" i="3"/>
  <c r="L64" i="3"/>
  <c r="L62" i="3" s="1"/>
  <c r="I64" i="3"/>
  <c r="F64" i="3"/>
  <c r="F62" i="3" s="1"/>
  <c r="N62" i="3"/>
  <c r="M62" i="3"/>
  <c r="K62" i="3"/>
  <c r="J62" i="3"/>
  <c r="I62" i="3"/>
  <c r="H62" i="3"/>
  <c r="G62" i="3"/>
  <c r="L61" i="3"/>
  <c r="L59" i="3" s="1"/>
  <c r="I61" i="3"/>
  <c r="F61" i="3"/>
  <c r="F59" i="3" s="1"/>
  <c r="N59" i="3"/>
  <c r="M59" i="3"/>
  <c r="K59" i="3"/>
  <c r="J59" i="3"/>
  <c r="I59" i="3"/>
  <c r="H59" i="3"/>
  <c r="G59" i="3"/>
  <c r="L58" i="3"/>
  <c r="L56" i="3" s="1"/>
  <c r="I58" i="3"/>
  <c r="F58" i="3"/>
  <c r="F56" i="3" s="1"/>
  <c r="N56" i="3"/>
  <c r="M56" i="3"/>
  <c r="K56" i="3"/>
  <c r="J56" i="3"/>
  <c r="I56" i="3"/>
  <c r="H56" i="3"/>
  <c r="G56" i="3"/>
  <c r="L55" i="3"/>
  <c r="L53" i="3" s="1"/>
  <c r="I55" i="3"/>
  <c r="F55" i="3"/>
  <c r="F53" i="3" s="1"/>
  <c r="N53" i="3"/>
  <c r="M53" i="3"/>
  <c r="K53" i="3"/>
  <c r="J53" i="3"/>
  <c r="I53" i="3"/>
  <c r="H53" i="3"/>
  <c r="G53" i="3"/>
  <c r="L52" i="3"/>
  <c r="L50" i="3" s="1"/>
  <c r="L48" i="3" s="1"/>
  <c r="I52" i="3"/>
  <c r="F52" i="3"/>
  <c r="F50" i="3" s="1"/>
  <c r="F48" i="3" s="1"/>
  <c r="N50" i="3"/>
  <c r="M50" i="3"/>
  <c r="M48" i="3" s="1"/>
  <c r="K50" i="3"/>
  <c r="K48" i="3" s="1"/>
  <c r="J50" i="3"/>
  <c r="I50" i="3"/>
  <c r="I48" i="3" s="1"/>
  <c r="H50" i="3"/>
  <c r="G50" i="3"/>
  <c r="N48" i="3"/>
  <c r="J48" i="3"/>
  <c r="H48" i="3"/>
  <c r="G48" i="3"/>
  <c r="L47" i="3"/>
  <c r="I47" i="3"/>
  <c r="F47" i="3"/>
  <c r="L46" i="3"/>
  <c r="I46" i="3"/>
  <c r="I44" i="3" s="1"/>
  <c r="I42" i="3" s="1"/>
  <c r="F46" i="3"/>
  <c r="N44" i="3"/>
  <c r="N42" i="3" s="1"/>
  <c r="M44" i="3"/>
  <c r="L44" i="3"/>
  <c r="L42" i="3" s="1"/>
  <c r="K44" i="3"/>
  <c r="J44" i="3"/>
  <c r="J42" i="3" s="1"/>
  <c r="H44" i="3"/>
  <c r="H42" i="3" s="1"/>
  <c r="G44" i="3"/>
  <c r="F44" i="3"/>
  <c r="F42" i="3" s="1"/>
  <c r="M42" i="3"/>
  <c r="K42" i="3"/>
  <c r="G42" i="3"/>
  <c r="L41" i="3"/>
  <c r="L39" i="3" s="1"/>
  <c r="I41" i="3"/>
  <c r="F41" i="3"/>
  <c r="F39" i="3" s="1"/>
  <c r="N39" i="3"/>
  <c r="M39" i="3"/>
  <c r="K39" i="3"/>
  <c r="J39" i="3"/>
  <c r="I39" i="3"/>
  <c r="H39" i="3"/>
  <c r="G39" i="3"/>
  <c r="L38" i="3"/>
  <c r="L36" i="3" s="1"/>
  <c r="I38" i="3"/>
  <c r="F38" i="3"/>
  <c r="F36" i="3" s="1"/>
  <c r="N36" i="3"/>
  <c r="M36" i="3"/>
  <c r="K36" i="3"/>
  <c r="J36" i="3"/>
  <c r="I36" i="3"/>
  <c r="H36" i="3"/>
  <c r="G36" i="3"/>
  <c r="L35" i="3"/>
  <c r="L33" i="3" s="1"/>
  <c r="I35" i="3"/>
  <c r="F35" i="3"/>
  <c r="F33" i="3" s="1"/>
  <c r="N33" i="3"/>
  <c r="M33" i="3"/>
  <c r="K33" i="3"/>
  <c r="J33" i="3"/>
  <c r="I33" i="3"/>
  <c r="H33" i="3"/>
  <c r="G33" i="3"/>
  <c r="L32" i="3"/>
  <c r="L30" i="3" s="1"/>
  <c r="I32" i="3"/>
  <c r="F32" i="3"/>
  <c r="F30" i="3" s="1"/>
  <c r="N30" i="3"/>
  <c r="M30" i="3"/>
  <c r="K30" i="3"/>
  <c r="J30" i="3"/>
  <c r="I30" i="3"/>
  <c r="H30" i="3"/>
  <c r="G30" i="3"/>
  <c r="L29" i="3"/>
  <c r="I29" i="3"/>
  <c r="F29" i="3"/>
  <c r="L28" i="3"/>
  <c r="I28" i="3"/>
  <c r="F28" i="3"/>
  <c r="L27" i="3"/>
  <c r="L25" i="3" s="1"/>
  <c r="I27" i="3"/>
  <c r="F27" i="3"/>
  <c r="F25" i="3" s="1"/>
  <c r="N25" i="3"/>
  <c r="M25" i="3"/>
  <c r="K25" i="3"/>
  <c r="J25" i="3"/>
  <c r="I25" i="3"/>
  <c r="H25" i="3"/>
  <c r="G25" i="3"/>
  <c r="L24" i="3"/>
  <c r="I24" i="3"/>
  <c r="F24" i="3"/>
  <c r="L23" i="3"/>
  <c r="I23" i="3"/>
  <c r="I21" i="3" s="1"/>
  <c r="F23" i="3"/>
  <c r="N21" i="3"/>
  <c r="M21" i="3"/>
  <c r="L21" i="3"/>
  <c r="K21" i="3"/>
  <c r="J21" i="3"/>
  <c r="H21" i="3"/>
  <c r="G21" i="3"/>
  <c r="F21" i="3"/>
  <c r="L20" i="3"/>
  <c r="I20" i="3"/>
  <c r="F20" i="3"/>
  <c r="L19" i="3"/>
  <c r="I19" i="3"/>
  <c r="F19" i="3"/>
  <c r="L18" i="3"/>
  <c r="I18" i="3"/>
  <c r="I16" i="3" s="1"/>
  <c r="I14" i="3" s="1"/>
  <c r="F18" i="3"/>
  <c r="N16" i="3"/>
  <c r="N14" i="3" s="1"/>
  <c r="M16" i="3"/>
  <c r="L16" i="3"/>
  <c r="L14" i="3" s="1"/>
  <c r="K16" i="3"/>
  <c r="J16" i="3"/>
  <c r="J14" i="3" s="1"/>
  <c r="H16" i="3"/>
  <c r="H14" i="3" s="1"/>
  <c r="G16" i="3"/>
  <c r="F16" i="3"/>
  <c r="F14" i="3" s="1"/>
  <c r="M14" i="3"/>
  <c r="K14" i="3"/>
  <c r="G14" i="3"/>
  <c r="G13" i="3" l="1"/>
  <c r="F65" i="3"/>
  <c r="F13" i="3" s="1"/>
  <c r="H65" i="3"/>
  <c r="H13" i="3" s="1"/>
  <c r="H94" i="3"/>
  <c r="M187" i="3"/>
  <c r="M13" i="3" s="1"/>
  <c r="L187" i="3"/>
  <c r="I187" i="3"/>
  <c r="I13" i="3" s="1"/>
  <c r="L167" i="3"/>
  <c r="N167" i="3"/>
  <c r="N13" i="3" s="1"/>
  <c r="G187" i="3"/>
  <c r="K187" i="3"/>
  <c r="K13" i="3" s="1"/>
  <c r="J246" i="3"/>
  <c r="J13" i="3" s="1"/>
  <c r="L246" i="3"/>
  <c r="L13" i="3" s="1"/>
  <c r="N246" i="3"/>
</calcChain>
</file>

<file path=xl/sharedStrings.xml><?xml version="1.0" encoding="utf-8"?>
<sst xmlns="http://schemas.openxmlformats.org/spreadsheetml/2006/main" count="569" uniqueCount="213">
  <si>
    <t>X</t>
  </si>
  <si>
    <t xml:space="preserve"> X</t>
  </si>
  <si>
    <t>01</t>
  </si>
  <si>
    <t>1</t>
  </si>
  <si>
    <t>2</t>
  </si>
  <si>
    <t>3</t>
  </si>
  <si>
    <t>02</t>
  </si>
  <si>
    <t>03</t>
  </si>
  <si>
    <t>7</t>
  </si>
  <si>
    <t>8</t>
  </si>
  <si>
    <t>04</t>
  </si>
  <si>
    <t>05</t>
  </si>
  <si>
    <t>06</t>
  </si>
  <si>
    <t>07</t>
  </si>
  <si>
    <t>08</t>
  </si>
  <si>
    <t>09</t>
  </si>
  <si>
    <t>10</t>
  </si>
  <si>
    <t>11</t>
  </si>
  <si>
    <t>ՀԱՏՎԱԾ  2</t>
  </si>
  <si>
    <t>ՀԱՇՎԵՏՎՈՒԹՅՈՒՆ</t>
  </si>
  <si>
    <t xml:space="preserve">ՀԱՄԱՅՆՔԻ ԲՅՈՒՋԵԻ ԾԱԽՍԵՐԻ ԿԱՏԱՐՄԱՆ ՎԵՐԱԲԵՐՅԱԼ </t>
  </si>
  <si>
    <t>(գործառական դասակարգմամբ)</t>
  </si>
  <si>
    <t>Տարեկան հաստատված պլան</t>
  </si>
  <si>
    <t>Տարեկան ճշտված պլան</t>
  </si>
  <si>
    <t>Փաստացի</t>
  </si>
  <si>
    <t>այդ թվում`</t>
  </si>
  <si>
    <t xml:space="preserve"> (հազար դրամ)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</si>
  <si>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</si>
  <si>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</si>
  <si>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</si>
  <si>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</si>
  <si>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</si>
  <si>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Ընդամենը</t>
  </si>
  <si>
    <t>այդ թվում</t>
  </si>
  <si>
    <t>(ս.7 + ս8)</t>
  </si>
  <si>
    <t>վարչական բյուջե</t>
  </si>
  <si>
    <t>ֆոնդային բյուջե</t>
  </si>
  <si>
    <t>(ս.10 + ս11)</t>
  </si>
  <si>
    <t>(ս.13 + ս14)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</si>
  <si>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</si>
  <si>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</si>
  <si>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</si>
  <si>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</si>
  <si>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</si>
  <si>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</si>
  <si>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</si>
  <si>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</si>
  <si>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</si>
  <si>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</si>
  <si>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</si>
  <si>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հանրային ծառայությունների գծով հետազոտական և նախագծային աշխատանքներ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</si>
  <si>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</si>
  <si>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</si>
  <si>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</si>
  <si>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</si>
  <si>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</si>
  <si>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</si>
  <si>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</si>
  <si>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</si>
  <si>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</si>
  <si>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</si>
  <si>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</si>
  <si>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</si>
  <si>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</si>
  <si>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</si>
  <si>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</si>
  <si>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</si>
  <si>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</si>
  <si>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Իրավական պաշտպանություն</t>
  </si>
  <si>
    <t>Դատախազություն</t>
  </si>
  <si>
    <t>Կալանավայրեր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</si>
  <si>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</si>
  <si>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</si>
  <si>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</si>
  <si>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</si>
  <si>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</si>
  <si>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</si>
  <si>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</si>
  <si>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</si>
  <si>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</si>
  <si>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</si>
  <si>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</si>
  <si>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</si>
  <si>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</si>
  <si>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</si>
  <si>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</si>
  <si>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</si>
  <si>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</si>
  <si>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</si>
  <si>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</si>
  <si>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</si>
  <si>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</si>
  <si>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</si>
  <si>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</si>
  <si>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</si>
  <si>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</si>
  <si>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</si>
  <si>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</si>
  <si>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</si>
  <si>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</si>
  <si>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</si>
  <si>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</si>
  <si>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</si>
  <si>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</si>
  <si>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</si>
  <si>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</si>
  <si>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</si>
  <si>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</si>
  <si>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</si>
  <si>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</si>
  <si>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</si>
  <si>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</si>
  <si>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</si>
  <si>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</si>
  <si>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</si>
  <si>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</si>
  <si>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</si>
  <si>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</si>
  <si>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</si>
  <si>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</si>
  <si>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</si>
  <si>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</si>
  <si>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</si>
  <si>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</si>
  <si>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</si>
  <si>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</si>
  <si>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</si>
  <si>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</si>
  <si>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</si>
  <si>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</si>
  <si>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</si>
  <si>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</si>
  <si>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</si>
  <si>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</si>
  <si>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</si>
  <si>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</si>
  <si>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</si>
  <si>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</si>
  <si>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</si>
  <si>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</si>
  <si>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</si>
  <si>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</si>
  <si>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</si>
  <si>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</si>
  <si>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</si>
  <si>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</si>
  <si>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</si>
  <si>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</si>
  <si>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</si>
  <si>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</si>
  <si>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</si>
  <si>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</si>
  <si>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</si>
  <si>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</si>
  <si>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</si>
  <si>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</si>
  <si>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</si>
  <si>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</si>
  <si>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</si>
  <si>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</si>
  <si>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</si>
  <si>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</si>
  <si>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</si>
  <si>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</si>
  <si>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</si>
  <si>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</si>
  <si>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</si>
  <si>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</si>
  <si>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</si>
  <si>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</si>
  <si>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</si>
  <si>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</si>
  <si>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</si>
  <si>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</si>
  <si>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</si>
  <si>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</si>
  <si>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</si>
  <si>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</si>
  <si>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</si>
  <si>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</si>
  <si>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</si>
  <si>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</si>
  <si>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</si>
  <si>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</si>
  <si>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</si>
  <si>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</si>
  <si>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</si>
  <si>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</si>
  <si>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</si>
  <si>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</si>
  <si>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</si>
  <si>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</si>
  <si>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</si>
  <si>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</si>
  <si>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</si>
  <si>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</si>
  <si>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</si>
  <si>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</si>
  <si>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 xml:space="preserve">   այդ թվում</t>
  </si>
  <si>
    <t>ԸՆԴԱՄԵՆԸ ԾԱԽՍԵՐ  (տող2100+տող2200+տող2300+տող2400+տող2500+տող2600+ տող2700+տող2800+տող2900+տող3000+տող3100)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</si>
  <si>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</si>
  <si>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Արտաքին հարաբերություններ</t>
  </si>
  <si>
    <t xml:space="preserve"> - դրամաշնորհներ ՀՀ պետական բյուջեին </t>
  </si>
  <si>
    <t>ՀԱՍԱՐԱԿԱԿԱՆ ԿԱՐԳ, ԱՆՎՏԱՆԳՈՒԹՅՈՒՆ և ԴԱՏԱԿԱՆ ԳՈՐԾՈՒՆԵՈՒԹՅՈՒՆ (տող2310+տող2320+տող2330+տող2340+տող2350+տող2360+տող2370+տող2380)</t>
  </si>
  <si>
    <t xml:space="preserve">Դատարաններ 
Դատարաններ 
</t>
  </si>
  <si>
    <t>ԲՆԱԿԱՐԱՆԱՅԻՆ ՇԻՆԱՐԱՐՈՒԹՅՈՒՆ ԵՎ ԿՈՄՈՒՆԱԼ ԾԱՌԱՅՈՒԹՅՈՒՆ (տող2610+տող2620+տող2630+տող2640+տող2650+տող2660)</t>
  </si>
  <si>
    <t xml:space="preserve">Այլ բժշկական ապրանքներ
</t>
  </si>
  <si>
    <t xml:space="preserve">Բժշկական սարքեր և սարքավորումներ
</t>
  </si>
  <si>
    <t>Ստոմատոլոգիական ծառայություններ</t>
  </si>
  <si>
    <t>Տարրական ընդհանուր կրթություն</t>
  </si>
  <si>
    <t>ՍՈՑԻԱԼԱԿԱՆ ՊԱՇՏՊԱՆՈՒԹՅՈՒՆ (տող3010+տող3020+տող3030+տող3040+տող3050+տող3060+տող3070+տող3080+տող3090)</t>
  </si>
  <si>
    <t>(01/01/2019-01/01/2020 թ. ժամանակահատվածի համար)</t>
  </si>
  <si>
    <t xml:space="preserve">ԸՆԴՀԱՆՈՒՐ ԲՆՈՒՅԹԻ ՀԱՆՐԱՅԻՆ ԾԱՌԱՅՈՒԹՅՈՒՆՆԵՐ (տող2110+տող2120+տող2130+տող2140+տող2150+տող2160+տող2170+տող2180)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</si>
</sst>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#,##0.0"/>
  </numFmts>
  <fonts count="16" x14ac:knownFonts="1">
    <font>
      <sz val="10"/>
      <name val="Arial"/>
    </font>
    <font>
      <sz val="10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i/>
      <sz val="9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Continuous" wrapText="1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166" fontId="5" fillId="0" borderId="1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166" fontId="1" fillId="0" borderId="1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0" fontId="12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9" fillId="0" borderId="0" xfId="0" applyFont="1"/>
    <xf numFmtId="49" fontId="9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center" vertical="top"/>
    </xf>
    <xf numFmtId="165" fontId="9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9" fontId="8" fillId="0" borderId="0" xfId="0" applyNumberFormat="1" applyFont="1"/>
    <xf numFmtId="49" fontId="5" fillId="0" borderId="0" xfId="0" applyNumberFormat="1" applyFont="1"/>
    <xf numFmtId="0" fontId="5" fillId="0" borderId="0" xfId="0" applyFont="1" applyAlignment="1">
      <alignment wrapText="1"/>
    </xf>
    <xf numFmtId="14" fontId="2" fillId="0" borderId="0" xfId="0" applyNumberFormat="1" applyFont="1" applyAlignment="1">
      <alignment horizontal="center" vertical="center"/>
    </xf>
    <xf numFmtId="166" fontId="1" fillId="0" borderId="0" xfId="0" applyNumberFormat="1" applyFont="1"/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horizontal="left" vertical="center" wrapText="1"/>
    </xf>
    <xf numFmtId="166" fontId="15" fillId="0" borderId="0" xfId="0" applyNumberFormat="1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xakan-2019-t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ner"/>
      <sheetName val="Gorcarnakan caxs"/>
      <sheetName val="Tntesagitakan "/>
      <sheetName val="Dificit"/>
      <sheetName val="Dificiti caxs"/>
    </sheetNames>
    <sheetDataSet>
      <sheetData sheetId="0">
        <row r="116">
          <cell r="F116">
            <v>4139805.8265</v>
          </cell>
          <cell r="I116">
            <v>5774266.3711000001</v>
          </cell>
          <cell r="L116">
            <v>2469889.5487000002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9"/>
  <sheetViews>
    <sheetView tabSelected="1" workbookViewId="0">
      <selection activeCell="E6" sqref="E6"/>
    </sheetView>
  </sheetViews>
  <sheetFormatPr defaultRowHeight="17.25" x14ac:dyDescent="0.3"/>
  <cols>
    <col min="1" max="1" width="5.140625" style="59" customWidth="1"/>
    <col min="2" max="2" width="5.42578125" style="67" customWidth="1"/>
    <col min="3" max="3" width="5.7109375" style="68" customWidth="1"/>
    <col min="4" max="4" width="5.7109375" style="69" customWidth="1"/>
    <col min="5" max="5" width="58" style="63" customWidth="1"/>
    <col min="6" max="6" width="14.85546875" style="9" customWidth="1"/>
    <col min="7" max="7" width="14" style="9" customWidth="1"/>
    <col min="8" max="8" width="14.85546875" style="9" customWidth="1"/>
    <col min="9" max="9" width="16.28515625" style="9" customWidth="1"/>
    <col min="10" max="11" width="14.42578125" style="9" customWidth="1"/>
    <col min="12" max="12" width="14.28515625" style="9" bestFit="1" customWidth="1"/>
    <col min="13" max="13" width="16.5703125" style="9" customWidth="1"/>
    <col min="14" max="14" width="15.140625" style="9" customWidth="1"/>
    <col min="15" max="15" width="10.140625" style="9" bestFit="1" customWidth="1"/>
    <col min="16" max="256" width="9.140625" style="9"/>
    <col min="257" max="257" width="5.140625" style="9" customWidth="1"/>
    <col min="258" max="258" width="5.42578125" style="9" customWidth="1"/>
    <col min="259" max="260" width="5.7109375" style="9" customWidth="1"/>
    <col min="261" max="261" width="58" style="9" customWidth="1"/>
    <col min="262" max="262" width="14.85546875" style="9" customWidth="1"/>
    <col min="263" max="263" width="14" style="9" customWidth="1"/>
    <col min="264" max="264" width="14.85546875" style="9" customWidth="1"/>
    <col min="265" max="265" width="16.28515625" style="9" customWidth="1"/>
    <col min="266" max="267" width="14.42578125" style="9" customWidth="1"/>
    <col min="268" max="268" width="14.28515625" style="9" bestFit="1" customWidth="1"/>
    <col min="269" max="269" width="16.5703125" style="9" customWidth="1"/>
    <col min="270" max="270" width="15.140625" style="9" customWidth="1"/>
    <col min="271" max="271" width="10.140625" style="9" bestFit="1" customWidth="1"/>
    <col min="272" max="512" width="9.140625" style="9"/>
    <col min="513" max="513" width="5.140625" style="9" customWidth="1"/>
    <col min="514" max="514" width="5.42578125" style="9" customWidth="1"/>
    <col min="515" max="516" width="5.7109375" style="9" customWidth="1"/>
    <col min="517" max="517" width="58" style="9" customWidth="1"/>
    <col min="518" max="518" width="14.85546875" style="9" customWidth="1"/>
    <col min="519" max="519" width="14" style="9" customWidth="1"/>
    <col min="520" max="520" width="14.85546875" style="9" customWidth="1"/>
    <col min="521" max="521" width="16.28515625" style="9" customWidth="1"/>
    <col min="522" max="523" width="14.42578125" style="9" customWidth="1"/>
    <col min="524" max="524" width="14.28515625" style="9" bestFit="1" customWidth="1"/>
    <col min="525" max="525" width="16.5703125" style="9" customWidth="1"/>
    <col min="526" max="526" width="15.140625" style="9" customWidth="1"/>
    <col min="527" max="527" width="10.140625" style="9" bestFit="1" customWidth="1"/>
    <col min="528" max="768" width="9.140625" style="9"/>
    <col min="769" max="769" width="5.140625" style="9" customWidth="1"/>
    <col min="770" max="770" width="5.42578125" style="9" customWidth="1"/>
    <col min="771" max="772" width="5.7109375" style="9" customWidth="1"/>
    <col min="773" max="773" width="58" style="9" customWidth="1"/>
    <col min="774" max="774" width="14.85546875" style="9" customWidth="1"/>
    <col min="775" max="775" width="14" style="9" customWidth="1"/>
    <col min="776" max="776" width="14.85546875" style="9" customWidth="1"/>
    <col min="777" max="777" width="16.28515625" style="9" customWidth="1"/>
    <col min="778" max="779" width="14.42578125" style="9" customWidth="1"/>
    <col min="780" max="780" width="14.28515625" style="9" bestFit="1" customWidth="1"/>
    <col min="781" max="781" width="16.5703125" style="9" customWidth="1"/>
    <col min="782" max="782" width="15.140625" style="9" customWidth="1"/>
    <col min="783" max="783" width="10.140625" style="9" bestFit="1" customWidth="1"/>
    <col min="784" max="1024" width="9.140625" style="9"/>
    <col min="1025" max="1025" width="5.140625" style="9" customWidth="1"/>
    <col min="1026" max="1026" width="5.42578125" style="9" customWidth="1"/>
    <col min="1027" max="1028" width="5.7109375" style="9" customWidth="1"/>
    <col min="1029" max="1029" width="58" style="9" customWidth="1"/>
    <col min="1030" max="1030" width="14.85546875" style="9" customWidth="1"/>
    <col min="1031" max="1031" width="14" style="9" customWidth="1"/>
    <col min="1032" max="1032" width="14.85546875" style="9" customWidth="1"/>
    <col min="1033" max="1033" width="16.28515625" style="9" customWidth="1"/>
    <col min="1034" max="1035" width="14.42578125" style="9" customWidth="1"/>
    <col min="1036" max="1036" width="14.28515625" style="9" bestFit="1" customWidth="1"/>
    <col min="1037" max="1037" width="16.5703125" style="9" customWidth="1"/>
    <col min="1038" max="1038" width="15.140625" style="9" customWidth="1"/>
    <col min="1039" max="1039" width="10.140625" style="9" bestFit="1" customWidth="1"/>
    <col min="1040" max="1280" width="9.140625" style="9"/>
    <col min="1281" max="1281" width="5.140625" style="9" customWidth="1"/>
    <col min="1282" max="1282" width="5.42578125" style="9" customWidth="1"/>
    <col min="1283" max="1284" width="5.7109375" style="9" customWidth="1"/>
    <col min="1285" max="1285" width="58" style="9" customWidth="1"/>
    <col min="1286" max="1286" width="14.85546875" style="9" customWidth="1"/>
    <col min="1287" max="1287" width="14" style="9" customWidth="1"/>
    <col min="1288" max="1288" width="14.85546875" style="9" customWidth="1"/>
    <col min="1289" max="1289" width="16.28515625" style="9" customWidth="1"/>
    <col min="1290" max="1291" width="14.42578125" style="9" customWidth="1"/>
    <col min="1292" max="1292" width="14.28515625" style="9" bestFit="1" customWidth="1"/>
    <col min="1293" max="1293" width="16.5703125" style="9" customWidth="1"/>
    <col min="1294" max="1294" width="15.140625" style="9" customWidth="1"/>
    <col min="1295" max="1295" width="10.140625" style="9" bestFit="1" customWidth="1"/>
    <col min="1296" max="1536" width="9.140625" style="9"/>
    <col min="1537" max="1537" width="5.140625" style="9" customWidth="1"/>
    <col min="1538" max="1538" width="5.42578125" style="9" customWidth="1"/>
    <col min="1539" max="1540" width="5.7109375" style="9" customWidth="1"/>
    <col min="1541" max="1541" width="58" style="9" customWidth="1"/>
    <col min="1542" max="1542" width="14.85546875" style="9" customWidth="1"/>
    <col min="1543" max="1543" width="14" style="9" customWidth="1"/>
    <col min="1544" max="1544" width="14.85546875" style="9" customWidth="1"/>
    <col min="1545" max="1545" width="16.28515625" style="9" customWidth="1"/>
    <col min="1546" max="1547" width="14.42578125" style="9" customWidth="1"/>
    <col min="1548" max="1548" width="14.28515625" style="9" bestFit="1" customWidth="1"/>
    <col min="1549" max="1549" width="16.5703125" style="9" customWidth="1"/>
    <col min="1550" max="1550" width="15.140625" style="9" customWidth="1"/>
    <col min="1551" max="1551" width="10.140625" style="9" bestFit="1" customWidth="1"/>
    <col min="1552" max="1792" width="9.140625" style="9"/>
    <col min="1793" max="1793" width="5.140625" style="9" customWidth="1"/>
    <col min="1794" max="1794" width="5.42578125" style="9" customWidth="1"/>
    <col min="1795" max="1796" width="5.7109375" style="9" customWidth="1"/>
    <col min="1797" max="1797" width="58" style="9" customWidth="1"/>
    <col min="1798" max="1798" width="14.85546875" style="9" customWidth="1"/>
    <col min="1799" max="1799" width="14" style="9" customWidth="1"/>
    <col min="1800" max="1800" width="14.85546875" style="9" customWidth="1"/>
    <col min="1801" max="1801" width="16.28515625" style="9" customWidth="1"/>
    <col min="1802" max="1803" width="14.42578125" style="9" customWidth="1"/>
    <col min="1804" max="1804" width="14.28515625" style="9" bestFit="1" customWidth="1"/>
    <col min="1805" max="1805" width="16.5703125" style="9" customWidth="1"/>
    <col min="1806" max="1806" width="15.140625" style="9" customWidth="1"/>
    <col min="1807" max="1807" width="10.140625" style="9" bestFit="1" customWidth="1"/>
    <col min="1808" max="2048" width="9.140625" style="9"/>
    <col min="2049" max="2049" width="5.140625" style="9" customWidth="1"/>
    <col min="2050" max="2050" width="5.42578125" style="9" customWidth="1"/>
    <col min="2051" max="2052" width="5.7109375" style="9" customWidth="1"/>
    <col min="2053" max="2053" width="58" style="9" customWidth="1"/>
    <col min="2054" max="2054" width="14.85546875" style="9" customWidth="1"/>
    <col min="2055" max="2055" width="14" style="9" customWidth="1"/>
    <col min="2056" max="2056" width="14.85546875" style="9" customWidth="1"/>
    <col min="2057" max="2057" width="16.28515625" style="9" customWidth="1"/>
    <col min="2058" max="2059" width="14.42578125" style="9" customWidth="1"/>
    <col min="2060" max="2060" width="14.28515625" style="9" bestFit="1" customWidth="1"/>
    <col min="2061" max="2061" width="16.5703125" style="9" customWidth="1"/>
    <col min="2062" max="2062" width="15.140625" style="9" customWidth="1"/>
    <col min="2063" max="2063" width="10.140625" style="9" bestFit="1" customWidth="1"/>
    <col min="2064" max="2304" width="9.140625" style="9"/>
    <col min="2305" max="2305" width="5.140625" style="9" customWidth="1"/>
    <col min="2306" max="2306" width="5.42578125" style="9" customWidth="1"/>
    <col min="2307" max="2308" width="5.7109375" style="9" customWidth="1"/>
    <col min="2309" max="2309" width="58" style="9" customWidth="1"/>
    <col min="2310" max="2310" width="14.85546875" style="9" customWidth="1"/>
    <col min="2311" max="2311" width="14" style="9" customWidth="1"/>
    <col min="2312" max="2312" width="14.85546875" style="9" customWidth="1"/>
    <col min="2313" max="2313" width="16.28515625" style="9" customWidth="1"/>
    <col min="2314" max="2315" width="14.42578125" style="9" customWidth="1"/>
    <col min="2316" max="2316" width="14.28515625" style="9" bestFit="1" customWidth="1"/>
    <col min="2317" max="2317" width="16.5703125" style="9" customWidth="1"/>
    <col min="2318" max="2318" width="15.140625" style="9" customWidth="1"/>
    <col min="2319" max="2319" width="10.140625" style="9" bestFit="1" customWidth="1"/>
    <col min="2320" max="2560" width="9.140625" style="9"/>
    <col min="2561" max="2561" width="5.140625" style="9" customWidth="1"/>
    <col min="2562" max="2562" width="5.42578125" style="9" customWidth="1"/>
    <col min="2563" max="2564" width="5.7109375" style="9" customWidth="1"/>
    <col min="2565" max="2565" width="58" style="9" customWidth="1"/>
    <col min="2566" max="2566" width="14.85546875" style="9" customWidth="1"/>
    <col min="2567" max="2567" width="14" style="9" customWidth="1"/>
    <col min="2568" max="2568" width="14.85546875" style="9" customWidth="1"/>
    <col min="2569" max="2569" width="16.28515625" style="9" customWidth="1"/>
    <col min="2570" max="2571" width="14.42578125" style="9" customWidth="1"/>
    <col min="2572" max="2572" width="14.28515625" style="9" bestFit="1" customWidth="1"/>
    <col min="2573" max="2573" width="16.5703125" style="9" customWidth="1"/>
    <col min="2574" max="2574" width="15.140625" style="9" customWidth="1"/>
    <col min="2575" max="2575" width="10.140625" style="9" bestFit="1" customWidth="1"/>
    <col min="2576" max="2816" width="9.140625" style="9"/>
    <col min="2817" max="2817" width="5.140625" style="9" customWidth="1"/>
    <col min="2818" max="2818" width="5.42578125" style="9" customWidth="1"/>
    <col min="2819" max="2820" width="5.7109375" style="9" customWidth="1"/>
    <col min="2821" max="2821" width="58" style="9" customWidth="1"/>
    <col min="2822" max="2822" width="14.85546875" style="9" customWidth="1"/>
    <col min="2823" max="2823" width="14" style="9" customWidth="1"/>
    <col min="2824" max="2824" width="14.85546875" style="9" customWidth="1"/>
    <col min="2825" max="2825" width="16.28515625" style="9" customWidth="1"/>
    <col min="2826" max="2827" width="14.42578125" style="9" customWidth="1"/>
    <col min="2828" max="2828" width="14.28515625" style="9" bestFit="1" customWidth="1"/>
    <col min="2829" max="2829" width="16.5703125" style="9" customWidth="1"/>
    <col min="2830" max="2830" width="15.140625" style="9" customWidth="1"/>
    <col min="2831" max="2831" width="10.140625" style="9" bestFit="1" customWidth="1"/>
    <col min="2832" max="3072" width="9.140625" style="9"/>
    <col min="3073" max="3073" width="5.140625" style="9" customWidth="1"/>
    <col min="3074" max="3074" width="5.42578125" style="9" customWidth="1"/>
    <col min="3075" max="3076" width="5.7109375" style="9" customWidth="1"/>
    <col min="3077" max="3077" width="58" style="9" customWidth="1"/>
    <col min="3078" max="3078" width="14.85546875" style="9" customWidth="1"/>
    <col min="3079" max="3079" width="14" style="9" customWidth="1"/>
    <col min="3080" max="3080" width="14.85546875" style="9" customWidth="1"/>
    <col min="3081" max="3081" width="16.28515625" style="9" customWidth="1"/>
    <col min="3082" max="3083" width="14.42578125" style="9" customWidth="1"/>
    <col min="3084" max="3084" width="14.28515625" style="9" bestFit="1" customWidth="1"/>
    <col min="3085" max="3085" width="16.5703125" style="9" customWidth="1"/>
    <col min="3086" max="3086" width="15.140625" style="9" customWidth="1"/>
    <col min="3087" max="3087" width="10.140625" style="9" bestFit="1" customWidth="1"/>
    <col min="3088" max="3328" width="9.140625" style="9"/>
    <col min="3329" max="3329" width="5.140625" style="9" customWidth="1"/>
    <col min="3330" max="3330" width="5.42578125" style="9" customWidth="1"/>
    <col min="3331" max="3332" width="5.7109375" style="9" customWidth="1"/>
    <col min="3333" max="3333" width="58" style="9" customWidth="1"/>
    <col min="3334" max="3334" width="14.85546875" style="9" customWidth="1"/>
    <col min="3335" max="3335" width="14" style="9" customWidth="1"/>
    <col min="3336" max="3336" width="14.85546875" style="9" customWidth="1"/>
    <col min="3337" max="3337" width="16.28515625" style="9" customWidth="1"/>
    <col min="3338" max="3339" width="14.42578125" style="9" customWidth="1"/>
    <col min="3340" max="3340" width="14.28515625" style="9" bestFit="1" customWidth="1"/>
    <col min="3341" max="3341" width="16.5703125" style="9" customWidth="1"/>
    <col min="3342" max="3342" width="15.140625" style="9" customWidth="1"/>
    <col min="3343" max="3343" width="10.140625" style="9" bestFit="1" customWidth="1"/>
    <col min="3344" max="3584" width="9.140625" style="9"/>
    <col min="3585" max="3585" width="5.140625" style="9" customWidth="1"/>
    <col min="3586" max="3586" width="5.42578125" style="9" customWidth="1"/>
    <col min="3587" max="3588" width="5.7109375" style="9" customWidth="1"/>
    <col min="3589" max="3589" width="58" style="9" customWidth="1"/>
    <col min="3590" max="3590" width="14.85546875" style="9" customWidth="1"/>
    <col min="3591" max="3591" width="14" style="9" customWidth="1"/>
    <col min="3592" max="3592" width="14.85546875" style="9" customWidth="1"/>
    <col min="3593" max="3593" width="16.28515625" style="9" customWidth="1"/>
    <col min="3594" max="3595" width="14.42578125" style="9" customWidth="1"/>
    <col min="3596" max="3596" width="14.28515625" style="9" bestFit="1" customWidth="1"/>
    <col min="3597" max="3597" width="16.5703125" style="9" customWidth="1"/>
    <col min="3598" max="3598" width="15.140625" style="9" customWidth="1"/>
    <col min="3599" max="3599" width="10.140625" style="9" bestFit="1" customWidth="1"/>
    <col min="3600" max="3840" width="9.140625" style="9"/>
    <col min="3841" max="3841" width="5.140625" style="9" customWidth="1"/>
    <col min="3842" max="3842" width="5.42578125" style="9" customWidth="1"/>
    <col min="3843" max="3844" width="5.7109375" style="9" customWidth="1"/>
    <col min="3845" max="3845" width="58" style="9" customWidth="1"/>
    <col min="3846" max="3846" width="14.85546875" style="9" customWidth="1"/>
    <col min="3847" max="3847" width="14" style="9" customWidth="1"/>
    <col min="3848" max="3848" width="14.85546875" style="9" customWidth="1"/>
    <col min="3849" max="3849" width="16.28515625" style="9" customWidth="1"/>
    <col min="3850" max="3851" width="14.42578125" style="9" customWidth="1"/>
    <col min="3852" max="3852" width="14.28515625" style="9" bestFit="1" customWidth="1"/>
    <col min="3853" max="3853" width="16.5703125" style="9" customWidth="1"/>
    <col min="3854" max="3854" width="15.140625" style="9" customWidth="1"/>
    <col min="3855" max="3855" width="10.140625" style="9" bestFit="1" customWidth="1"/>
    <col min="3856" max="4096" width="9.140625" style="9"/>
    <col min="4097" max="4097" width="5.140625" style="9" customWidth="1"/>
    <col min="4098" max="4098" width="5.42578125" style="9" customWidth="1"/>
    <col min="4099" max="4100" width="5.7109375" style="9" customWidth="1"/>
    <col min="4101" max="4101" width="58" style="9" customWidth="1"/>
    <col min="4102" max="4102" width="14.85546875" style="9" customWidth="1"/>
    <col min="4103" max="4103" width="14" style="9" customWidth="1"/>
    <col min="4104" max="4104" width="14.85546875" style="9" customWidth="1"/>
    <col min="4105" max="4105" width="16.28515625" style="9" customWidth="1"/>
    <col min="4106" max="4107" width="14.42578125" style="9" customWidth="1"/>
    <col min="4108" max="4108" width="14.28515625" style="9" bestFit="1" customWidth="1"/>
    <col min="4109" max="4109" width="16.5703125" style="9" customWidth="1"/>
    <col min="4110" max="4110" width="15.140625" style="9" customWidth="1"/>
    <col min="4111" max="4111" width="10.140625" style="9" bestFit="1" customWidth="1"/>
    <col min="4112" max="4352" width="9.140625" style="9"/>
    <col min="4353" max="4353" width="5.140625" style="9" customWidth="1"/>
    <col min="4354" max="4354" width="5.42578125" style="9" customWidth="1"/>
    <col min="4355" max="4356" width="5.7109375" style="9" customWidth="1"/>
    <col min="4357" max="4357" width="58" style="9" customWidth="1"/>
    <col min="4358" max="4358" width="14.85546875" style="9" customWidth="1"/>
    <col min="4359" max="4359" width="14" style="9" customWidth="1"/>
    <col min="4360" max="4360" width="14.85546875" style="9" customWidth="1"/>
    <col min="4361" max="4361" width="16.28515625" style="9" customWidth="1"/>
    <col min="4362" max="4363" width="14.42578125" style="9" customWidth="1"/>
    <col min="4364" max="4364" width="14.28515625" style="9" bestFit="1" customWidth="1"/>
    <col min="4365" max="4365" width="16.5703125" style="9" customWidth="1"/>
    <col min="4366" max="4366" width="15.140625" style="9" customWidth="1"/>
    <col min="4367" max="4367" width="10.140625" style="9" bestFit="1" customWidth="1"/>
    <col min="4368" max="4608" width="9.140625" style="9"/>
    <col min="4609" max="4609" width="5.140625" style="9" customWidth="1"/>
    <col min="4610" max="4610" width="5.42578125" style="9" customWidth="1"/>
    <col min="4611" max="4612" width="5.7109375" style="9" customWidth="1"/>
    <col min="4613" max="4613" width="58" style="9" customWidth="1"/>
    <col min="4614" max="4614" width="14.85546875" style="9" customWidth="1"/>
    <col min="4615" max="4615" width="14" style="9" customWidth="1"/>
    <col min="4616" max="4616" width="14.85546875" style="9" customWidth="1"/>
    <col min="4617" max="4617" width="16.28515625" style="9" customWidth="1"/>
    <col min="4618" max="4619" width="14.42578125" style="9" customWidth="1"/>
    <col min="4620" max="4620" width="14.28515625" style="9" bestFit="1" customWidth="1"/>
    <col min="4621" max="4621" width="16.5703125" style="9" customWidth="1"/>
    <col min="4622" max="4622" width="15.140625" style="9" customWidth="1"/>
    <col min="4623" max="4623" width="10.140625" style="9" bestFit="1" customWidth="1"/>
    <col min="4624" max="4864" width="9.140625" style="9"/>
    <col min="4865" max="4865" width="5.140625" style="9" customWidth="1"/>
    <col min="4866" max="4866" width="5.42578125" style="9" customWidth="1"/>
    <col min="4867" max="4868" width="5.7109375" style="9" customWidth="1"/>
    <col min="4869" max="4869" width="58" style="9" customWidth="1"/>
    <col min="4870" max="4870" width="14.85546875" style="9" customWidth="1"/>
    <col min="4871" max="4871" width="14" style="9" customWidth="1"/>
    <col min="4872" max="4872" width="14.85546875" style="9" customWidth="1"/>
    <col min="4873" max="4873" width="16.28515625" style="9" customWidth="1"/>
    <col min="4874" max="4875" width="14.42578125" style="9" customWidth="1"/>
    <col min="4876" max="4876" width="14.28515625" style="9" bestFit="1" customWidth="1"/>
    <col min="4877" max="4877" width="16.5703125" style="9" customWidth="1"/>
    <col min="4878" max="4878" width="15.140625" style="9" customWidth="1"/>
    <col min="4879" max="4879" width="10.140625" style="9" bestFit="1" customWidth="1"/>
    <col min="4880" max="5120" width="9.140625" style="9"/>
    <col min="5121" max="5121" width="5.140625" style="9" customWidth="1"/>
    <col min="5122" max="5122" width="5.42578125" style="9" customWidth="1"/>
    <col min="5123" max="5124" width="5.7109375" style="9" customWidth="1"/>
    <col min="5125" max="5125" width="58" style="9" customWidth="1"/>
    <col min="5126" max="5126" width="14.85546875" style="9" customWidth="1"/>
    <col min="5127" max="5127" width="14" style="9" customWidth="1"/>
    <col min="5128" max="5128" width="14.85546875" style="9" customWidth="1"/>
    <col min="5129" max="5129" width="16.28515625" style="9" customWidth="1"/>
    <col min="5130" max="5131" width="14.42578125" style="9" customWidth="1"/>
    <col min="5132" max="5132" width="14.28515625" style="9" bestFit="1" customWidth="1"/>
    <col min="5133" max="5133" width="16.5703125" style="9" customWidth="1"/>
    <col min="5134" max="5134" width="15.140625" style="9" customWidth="1"/>
    <col min="5135" max="5135" width="10.140625" style="9" bestFit="1" customWidth="1"/>
    <col min="5136" max="5376" width="9.140625" style="9"/>
    <col min="5377" max="5377" width="5.140625" style="9" customWidth="1"/>
    <col min="5378" max="5378" width="5.42578125" style="9" customWidth="1"/>
    <col min="5379" max="5380" width="5.7109375" style="9" customWidth="1"/>
    <col min="5381" max="5381" width="58" style="9" customWidth="1"/>
    <col min="5382" max="5382" width="14.85546875" style="9" customWidth="1"/>
    <col min="5383" max="5383" width="14" style="9" customWidth="1"/>
    <col min="5384" max="5384" width="14.85546875" style="9" customWidth="1"/>
    <col min="5385" max="5385" width="16.28515625" style="9" customWidth="1"/>
    <col min="5386" max="5387" width="14.42578125" style="9" customWidth="1"/>
    <col min="5388" max="5388" width="14.28515625" style="9" bestFit="1" customWidth="1"/>
    <col min="5389" max="5389" width="16.5703125" style="9" customWidth="1"/>
    <col min="5390" max="5390" width="15.140625" style="9" customWidth="1"/>
    <col min="5391" max="5391" width="10.140625" style="9" bestFit="1" customWidth="1"/>
    <col min="5392" max="5632" width="9.140625" style="9"/>
    <col min="5633" max="5633" width="5.140625" style="9" customWidth="1"/>
    <col min="5634" max="5634" width="5.42578125" style="9" customWidth="1"/>
    <col min="5635" max="5636" width="5.7109375" style="9" customWidth="1"/>
    <col min="5637" max="5637" width="58" style="9" customWidth="1"/>
    <col min="5638" max="5638" width="14.85546875" style="9" customWidth="1"/>
    <col min="5639" max="5639" width="14" style="9" customWidth="1"/>
    <col min="5640" max="5640" width="14.85546875" style="9" customWidth="1"/>
    <col min="5641" max="5641" width="16.28515625" style="9" customWidth="1"/>
    <col min="5642" max="5643" width="14.42578125" style="9" customWidth="1"/>
    <col min="5644" max="5644" width="14.28515625" style="9" bestFit="1" customWidth="1"/>
    <col min="5645" max="5645" width="16.5703125" style="9" customWidth="1"/>
    <col min="5646" max="5646" width="15.140625" style="9" customWidth="1"/>
    <col min="5647" max="5647" width="10.140625" style="9" bestFit="1" customWidth="1"/>
    <col min="5648" max="5888" width="9.140625" style="9"/>
    <col min="5889" max="5889" width="5.140625" style="9" customWidth="1"/>
    <col min="5890" max="5890" width="5.42578125" style="9" customWidth="1"/>
    <col min="5891" max="5892" width="5.7109375" style="9" customWidth="1"/>
    <col min="5893" max="5893" width="58" style="9" customWidth="1"/>
    <col min="5894" max="5894" width="14.85546875" style="9" customWidth="1"/>
    <col min="5895" max="5895" width="14" style="9" customWidth="1"/>
    <col min="5896" max="5896" width="14.85546875" style="9" customWidth="1"/>
    <col min="5897" max="5897" width="16.28515625" style="9" customWidth="1"/>
    <col min="5898" max="5899" width="14.42578125" style="9" customWidth="1"/>
    <col min="5900" max="5900" width="14.28515625" style="9" bestFit="1" customWidth="1"/>
    <col min="5901" max="5901" width="16.5703125" style="9" customWidth="1"/>
    <col min="5902" max="5902" width="15.140625" style="9" customWidth="1"/>
    <col min="5903" max="5903" width="10.140625" style="9" bestFit="1" customWidth="1"/>
    <col min="5904" max="6144" width="9.140625" style="9"/>
    <col min="6145" max="6145" width="5.140625" style="9" customWidth="1"/>
    <col min="6146" max="6146" width="5.42578125" style="9" customWidth="1"/>
    <col min="6147" max="6148" width="5.7109375" style="9" customWidth="1"/>
    <col min="6149" max="6149" width="58" style="9" customWidth="1"/>
    <col min="6150" max="6150" width="14.85546875" style="9" customWidth="1"/>
    <col min="6151" max="6151" width="14" style="9" customWidth="1"/>
    <col min="6152" max="6152" width="14.85546875" style="9" customWidth="1"/>
    <col min="6153" max="6153" width="16.28515625" style="9" customWidth="1"/>
    <col min="6154" max="6155" width="14.42578125" style="9" customWidth="1"/>
    <col min="6156" max="6156" width="14.28515625" style="9" bestFit="1" customWidth="1"/>
    <col min="6157" max="6157" width="16.5703125" style="9" customWidth="1"/>
    <col min="6158" max="6158" width="15.140625" style="9" customWidth="1"/>
    <col min="6159" max="6159" width="10.140625" style="9" bestFit="1" customWidth="1"/>
    <col min="6160" max="6400" width="9.140625" style="9"/>
    <col min="6401" max="6401" width="5.140625" style="9" customWidth="1"/>
    <col min="6402" max="6402" width="5.42578125" style="9" customWidth="1"/>
    <col min="6403" max="6404" width="5.7109375" style="9" customWidth="1"/>
    <col min="6405" max="6405" width="58" style="9" customWidth="1"/>
    <col min="6406" max="6406" width="14.85546875" style="9" customWidth="1"/>
    <col min="6407" max="6407" width="14" style="9" customWidth="1"/>
    <col min="6408" max="6408" width="14.85546875" style="9" customWidth="1"/>
    <col min="6409" max="6409" width="16.28515625" style="9" customWidth="1"/>
    <col min="6410" max="6411" width="14.42578125" style="9" customWidth="1"/>
    <col min="6412" max="6412" width="14.28515625" style="9" bestFit="1" customWidth="1"/>
    <col min="6413" max="6413" width="16.5703125" style="9" customWidth="1"/>
    <col min="6414" max="6414" width="15.140625" style="9" customWidth="1"/>
    <col min="6415" max="6415" width="10.140625" style="9" bestFit="1" customWidth="1"/>
    <col min="6416" max="6656" width="9.140625" style="9"/>
    <col min="6657" max="6657" width="5.140625" style="9" customWidth="1"/>
    <col min="6658" max="6658" width="5.42578125" style="9" customWidth="1"/>
    <col min="6659" max="6660" width="5.7109375" style="9" customWidth="1"/>
    <col min="6661" max="6661" width="58" style="9" customWidth="1"/>
    <col min="6662" max="6662" width="14.85546875" style="9" customWidth="1"/>
    <col min="6663" max="6663" width="14" style="9" customWidth="1"/>
    <col min="6664" max="6664" width="14.85546875" style="9" customWidth="1"/>
    <col min="6665" max="6665" width="16.28515625" style="9" customWidth="1"/>
    <col min="6666" max="6667" width="14.42578125" style="9" customWidth="1"/>
    <col min="6668" max="6668" width="14.28515625" style="9" bestFit="1" customWidth="1"/>
    <col min="6669" max="6669" width="16.5703125" style="9" customWidth="1"/>
    <col min="6670" max="6670" width="15.140625" style="9" customWidth="1"/>
    <col min="6671" max="6671" width="10.140625" style="9" bestFit="1" customWidth="1"/>
    <col min="6672" max="6912" width="9.140625" style="9"/>
    <col min="6913" max="6913" width="5.140625" style="9" customWidth="1"/>
    <col min="6914" max="6914" width="5.42578125" style="9" customWidth="1"/>
    <col min="6915" max="6916" width="5.7109375" style="9" customWidth="1"/>
    <col min="6917" max="6917" width="58" style="9" customWidth="1"/>
    <col min="6918" max="6918" width="14.85546875" style="9" customWidth="1"/>
    <col min="6919" max="6919" width="14" style="9" customWidth="1"/>
    <col min="6920" max="6920" width="14.85546875" style="9" customWidth="1"/>
    <col min="6921" max="6921" width="16.28515625" style="9" customWidth="1"/>
    <col min="6922" max="6923" width="14.42578125" style="9" customWidth="1"/>
    <col min="6924" max="6924" width="14.28515625" style="9" bestFit="1" customWidth="1"/>
    <col min="6925" max="6925" width="16.5703125" style="9" customWidth="1"/>
    <col min="6926" max="6926" width="15.140625" style="9" customWidth="1"/>
    <col min="6927" max="6927" width="10.140625" style="9" bestFit="1" customWidth="1"/>
    <col min="6928" max="7168" width="9.140625" style="9"/>
    <col min="7169" max="7169" width="5.140625" style="9" customWidth="1"/>
    <col min="7170" max="7170" width="5.42578125" style="9" customWidth="1"/>
    <col min="7171" max="7172" width="5.7109375" style="9" customWidth="1"/>
    <col min="7173" max="7173" width="58" style="9" customWidth="1"/>
    <col min="7174" max="7174" width="14.85546875" style="9" customWidth="1"/>
    <col min="7175" max="7175" width="14" style="9" customWidth="1"/>
    <col min="7176" max="7176" width="14.85546875" style="9" customWidth="1"/>
    <col min="7177" max="7177" width="16.28515625" style="9" customWidth="1"/>
    <col min="7178" max="7179" width="14.42578125" style="9" customWidth="1"/>
    <col min="7180" max="7180" width="14.28515625" style="9" bestFit="1" customWidth="1"/>
    <col min="7181" max="7181" width="16.5703125" style="9" customWidth="1"/>
    <col min="7182" max="7182" width="15.140625" style="9" customWidth="1"/>
    <col min="7183" max="7183" width="10.140625" style="9" bestFit="1" customWidth="1"/>
    <col min="7184" max="7424" width="9.140625" style="9"/>
    <col min="7425" max="7425" width="5.140625" style="9" customWidth="1"/>
    <col min="7426" max="7426" width="5.42578125" style="9" customWidth="1"/>
    <col min="7427" max="7428" width="5.7109375" style="9" customWidth="1"/>
    <col min="7429" max="7429" width="58" style="9" customWidth="1"/>
    <col min="7430" max="7430" width="14.85546875" style="9" customWidth="1"/>
    <col min="7431" max="7431" width="14" style="9" customWidth="1"/>
    <col min="7432" max="7432" width="14.85546875" style="9" customWidth="1"/>
    <col min="7433" max="7433" width="16.28515625" style="9" customWidth="1"/>
    <col min="7434" max="7435" width="14.42578125" style="9" customWidth="1"/>
    <col min="7436" max="7436" width="14.28515625" style="9" bestFit="1" customWidth="1"/>
    <col min="7437" max="7437" width="16.5703125" style="9" customWidth="1"/>
    <col min="7438" max="7438" width="15.140625" style="9" customWidth="1"/>
    <col min="7439" max="7439" width="10.140625" style="9" bestFit="1" customWidth="1"/>
    <col min="7440" max="7680" width="9.140625" style="9"/>
    <col min="7681" max="7681" width="5.140625" style="9" customWidth="1"/>
    <col min="7682" max="7682" width="5.42578125" style="9" customWidth="1"/>
    <col min="7683" max="7684" width="5.7109375" style="9" customWidth="1"/>
    <col min="7685" max="7685" width="58" style="9" customWidth="1"/>
    <col min="7686" max="7686" width="14.85546875" style="9" customWidth="1"/>
    <col min="7687" max="7687" width="14" style="9" customWidth="1"/>
    <col min="7688" max="7688" width="14.85546875" style="9" customWidth="1"/>
    <col min="7689" max="7689" width="16.28515625" style="9" customWidth="1"/>
    <col min="7690" max="7691" width="14.42578125" style="9" customWidth="1"/>
    <col min="7692" max="7692" width="14.28515625" style="9" bestFit="1" customWidth="1"/>
    <col min="7693" max="7693" width="16.5703125" style="9" customWidth="1"/>
    <col min="7694" max="7694" width="15.140625" style="9" customWidth="1"/>
    <col min="7695" max="7695" width="10.140625" style="9" bestFit="1" customWidth="1"/>
    <col min="7696" max="7936" width="9.140625" style="9"/>
    <col min="7937" max="7937" width="5.140625" style="9" customWidth="1"/>
    <col min="7938" max="7938" width="5.42578125" style="9" customWidth="1"/>
    <col min="7939" max="7940" width="5.7109375" style="9" customWidth="1"/>
    <col min="7941" max="7941" width="58" style="9" customWidth="1"/>
    <col min="7942" max="7942" width="14.85546875" style="9" customWidth="1"/>
    <col min="7943" max="7943" width="14" style="9" customWidth="1"/>
    <col min="7944" max="7944" width="14.85546875" style="9" customWidth="1"/>
    <col min="7945" max="7945" width="16.28515625" style="9" customWidth="1"/>
    <col min="7946" max="7947" width="14.42578125" style="9" customWidth="1"/>
    <col min="7948" max="7948" width="14.28515625" style="9" bestFit="1" customWidth="1"/>
    <col min="7949" max="7949" width="16.5703125" style="9" customWidth="1"/>
    <col min="7950" max="7950" width="15.140625" style="9" customWidth="1"/>
    <col min="7951" max="7951" width="10.140625" style="9" bestFit="1" customWidth="1"/>
    <col min="7952" max="8192" width="9.140625" style="9"/>
    <col min="8193" max="8193" width="5.140625" style="9" customWidth="1"/>
    <col min="8194" max="8194" width="5.42578125" style="9" customWidth="1"/>
    <col min="8195" max="8196" width="5.7109375" style="9" customWidth="1"/>
    <col min="8197" max="8197" width="58" style="9" customWidth="1"/>
    <col min="8198" max="8198" width="14.85546875" style="9" customWidth="1"/>
    <col min="8199" max="8199" width="14" style="9" customWidth="1"/>
    <col min="8200" max="8200" width="14.85546875" style="9" customWidth="1"/>
    <col min="8201" max="8201" width="16.28515625" style="9" customWidth="1"/>
    <col min="8202" max="8203" width="14.42578125" style="9" customWidth="1"/>
    <col min="8204" max="8204" width="14.28515625" style="9" bestFit="1" customWidth="1"/>
    <col min="8205" max="8205" width="16.5703125" style="9" customWidth="1"/>
    <col min="8206" max="8206" width="15.140625" style="9" customWidth="1"/>
    <col min="8207" max="8207" width="10.140625" style="9" bestFit="1" customWidth="1"/>
    <col min="8208" max="8448" width="9.140625" style="9"/>
    <col min="8449" max="8449" width="5.140625" style="9" customWidth="1"/>
    <col min="8450" max="8450" width="5.42578125" style="9" customWidth="1"/>
    <col min="8451" max="8452" width="5.7109375" style="9" customWidth="1"/>
    <col min="8453" max="8453" width="58" style="9" customWidth="1"/>
    <col min="8454" max="8454" width="14.85546875" style="9" customWidth="1"/>
    <col min="8455" max="8455" width="14" style="9" customWidth="1"/>
    <col min="8456" max="8456" width="14.85546875" style="9" customWidth="1"/>
    <col min="8457" max="8457" width="16.28515625" style="9" customWidth="1"/>
    <col min="8458" max="8459" width="14.42578125" style="9" customWidth="1"/>
    <col min="8460" max="8460" width="14.28515625" style="9" bestFit="1" customWidth="1"/>
    <col min="8461" max="8461" width="16.5703125" style="9" customWidth="1"/>
    <col min="8462" max="8462" width="15.140625" style="9" customWidth="1"/>
    <col min="8463" max="8463" width="10.140625" style="9" bestFit="1" customWidth="1"/>
    <col min="8464" max="8704" width="9.140625" style="9"/>
    <col min="8705" max="8705" width="5.140625" style="9" customWidth="1"/>
    <col min="8706" max="8706" width="5.42578125" style="9" customWidth="1"/>
    <col min="8707" max="8708" width="5.7109375" style="9" customWidth="1"/>
    <col min="8709" max="8709" width="58" style="9" customWidth="1"/>
    <col min="8710" max="8710" width="14.85546875" style="9" customWidth="1"/>
    <col min="8711" max="8711" width="14" style="9" customWidth="1"/>
    <col min="8712" max="8712" width="14.85546875" style="9" customWidth="1"/>
    <col min="8713" max="8713" width="16.28515625" style="9" customWidth="1"/>
    <col min="8714" max="8715" width="14.42578125" style="9" customWidth="1"/>
    <col min="8716" max="8716" width="14.28515625" style="9" bestFit="1" customWidth="1"/>
    <col min="8717" max="8717" width="16.5703125" style="9" customWidth="1"/>
    <col min="8718" max="8718" width="15.140625" style="9" customWidth="1"/>
    <col min="8719" max="8719" width="10.140625" style="9" bestFit="1" customWidth="1"/>
    <col min="8720" max="8960" width="9.140625" style="9"/>
    <col min="8961" max="8961" width="5.140625" style="9" customWidth="1"/>
    <col min="8962" max="8962" width="5.42578125" style="9" customWidth="1"/>
    <col min="8963" max="8964" width="5.7109375" style="9" customWidth="1"/>
    <col min="8965" max="8965" width="58" style="9" customWidth="1"/>
    <col min="8966" max="8966" width="14.85546875" style="9" customWidth="1"/>
    <col min="8967" max="8967" width="14" style="9" customWidth="1"/>
    <col min="8968" max="8968" width="14.85546875" style="9" customWidth="1"/>
    <col min="8969" max="8969" width="16.28515625" style="9" customWidth="1"/>
    <col min="8970" max="8971" width="14.42578125" style="9" customWidth="1"/>
    <col min="8972" max="8972" width="14.28515625" style="9" bestFit="1" customWidth="1"/>
    <col min="8973" max="8973" width="16.5703125" style="9" customWidth="1"/>
    <col min="8974" max="8974" width="15.140625" style="9" customWidth="1"/>
    <col min="8975" max="8975" width="10.140625" style="9" bestFit="1" customWidth="1"/>
    <col min="8976" max="9216" width="9.140625" style="9"/>
    <col min="9217" max="9217" width="5.140625" style="9" customWidth="1"/>
    <col min="9218" max="9218" width="5.42578125" style="9" customWidth="1"/>
    <col min="9219" max="9220" width="5.7109375" style="9" customWidth="1"/>
    <col min="9221" max="9221" width="58" style="9" customWidth="1"/>
    <col min="9222" max="9222" width="14.85546875" style="9" customWidth="1"/>
    <col min="9223" max="9223" width="14" style="9" customWidth="1"/>
    <col min="9224" max="9224" width="14.85546875" style="9" customWidth="1"/>
    <col min="9225" max="9225" width="16.28515625" style="9" customWidth="1"/>
    <col min="9226" max="9227" width="14.42578125" style="9" customWidth="1"/>
    <col min="9228" max="9228" width="14.28515625" style="9" bestFit="1" customWidth="1"/>
    <col min="9229" max="9229" width="16.5703125" style="9" customWidth="1"/>
    <col min="9230" max="9230" width="15.140625" style="9" customWidth="1"/>
    <col min="9231" max="9231" width="10.140625" style="9" bestFit="1" customWidth="1"/>
    <col min="9232" max="9472" width="9.140625" style="9"/>
    <col min="9473" max="9473" width="5.140625" style="9" customWidth="1"/>
    <col min="9474" max="9474" width="5.42578125" style="9" customWidth="1"/>
    <col min="9475" max="9476" width="5.7109375" style="9" customWidth="1"/>
    <col min="9477" max="9477" width="58" style="9" customWidth="1"/>
    <col min="9478" max="9478" width="14.85546875" style="9" customWidth="1"/>
    <col min="9479" max="9479" width="14" style="9" customWidth="1"/>
    <col min="9480" max="9480" width="14.85546875" style="9" customWidth="1"/>
    <col min="9481" max="9481" width="16.28515625" style="9" customWidth="1"/>
    <col min="9482" max="9483" width="14.42578125" style="9" customWidth="1"/>
    <col min="9484" max="9484" width="14.28515625" style="9" bestFit="1" customWidth="1"/>
    <col min="9485" max="9485" width="16.5703125" style="9" customWidth="1"/>
    <col min="9486" max="9486" width="15.140625" style="9" customWidth="1"/>
    <col min="9487" max="9487" width="10.140625" style="9" bestFit="1" customWidth="1"/>
    <col min="9488" max="9728" width="9.140625" style="9"/>
    <col min="9729" max="9729" width="5.140625" style="9" customWidth="1"/>
    <col min="9730" max="9730" width="5.42578125" style="9" customWidth="1"/>
    <col min="9731" max="9732" width="5.7109375" style="9" customWidth="1"/>
    <col min="9733" max="9733" width="58" style="9" customWidth="1"/>
    <col min="9734" max="9734" width="14.85546875" style="9" customWidth="1"/>
    <col min="9735" max="9735" width="14" style="9" customWidth="1"/>
    <col min="9736" max="9736" width="14.85546875" style="9" customWidth="1"/>
    <col min="9737" max="9737" width="16.28515625" style="9" customWidth="1"/>
    <col min="9738" max="9739" width="14.42578125" style="9" customWidth="1"/>
    <col min="9740" max="9740" width="14.28515625" style="9" bestFit="1" customWidth="1"/>
    <col min="9741" max="9741" width="16.5703125" style="9" customWidth="1"/>
    <col min="9742" max="9742" width="15.140625" style="9" customWidth="1"/>
    <col min="9743" max="9743" width="10.140625" style="9" bestFit="1" customWidth="1"/>
    <col min="9744" max="9984" width="9.140625" style="9"/>
    <col min="9985" max="9985" width="5.140625" style="9" customWidth="1"/>
    <col min="9986" max="9986" width="5.42578125" style="9" customWidth="1"/>
    <col min="9987" max="9988" width="5.7109375" style="9" customWidth="1"/>
    <col min="9989" max="9989" width="58" style="9" customWidth="1"/>
    <col min="9990" max="9990" width="14.85546875" style="9" customWidth="1"/>
    <col min="9991" max="9991" width="14" style="9" customWidth="1"/>
    <col min="9992" max="9992" width="14.85546875" style="9" customWidth="1"/>
    <col min="9993" max="9993" width="16.28515625" style="9" customWidth="1"/>
    <col min="9994" max="9995" width="14.42578125" style="9" customWidth="1"/>
    <col min="9996" max="9996" width="14.28515625" style="9" bestFit="1" customWidth="1"/>
    <col min="9997" max="9997" width="16.5703125" style="9" customWidth="1"/>
    <col min="9998" max="9998" width="15.140625" style="9" customWidth="1"/>
    <col min="9999" max="9999" width="10.140625" style="9" bestFit="1" customWidth="1"/>
    <col min="10000" max="10240" width="9.140625" style="9"/>
    <col min="10241" max="10241" width="5.140625" style="9" customWidth="1"/>
    <col min="10242" max="10242" width="5.42578125" style="9" customWidth="1"/>
    <col min="10243" max="10244" width="5.7109375" style="9" customWidth="1"/>
    <col min="10245" max="10245" width="58" style="9" customWidth="1"/>
    <col min="10246" max="10246" width="14.85546875" style="9" customWidth="1"/>
    <col min="10247" max="10247" width="14" style="9" customWidth="1"/>
    <col min="10248" max="10248" width="14.85546875" style="9" customWidth="1"/>
    <col min="10249" max="10249" width="16.28515625" style="9" customWidth="1"/>
    <col min="10250" max="10251" width="14.42578125" style="9" customWidth="1"/>
    <col min="10252" max="10252" width="14.28515625" style="9" bestFit="1" customWidth="1"/>
    <col min="10253" max="10253" width="16.5703125" style="9" customWidth="1"/>
    <col min="10254" max="10254" width="15.140625" style="9" customWidth="1"/>
    <col min="10255" max="10255" width="10.140625" style="9" bestFit="1" customWidth="1"/>
    <col min="10256" max="10496" width="9.140625" style="9"/>
    <col min="10497" max="10497" width="5.140625" style="9" customWidth="1"/>
    <col min="10498" max="10498" width="5.42578125" style="9" customWidth="1"/>
    <col min="10499" max="10500" width="5.7109375" style="9" customWidth="1"/>
    <col min="10501" max="10501" width="58" style="9" customWidth="1"/>
    <col min="10502" max="10502" width="14.85546875" style="9" customWidth="1"/>
    <col min="10503" max="10503" width="14" style="9" customWidth="1"/>
    <col min="10504" max="10504" width="14.85546875" style="9" customWidth="1"/>
    <col min="10505" max="10505" width="16.28515625" style="9" customWidth="1"/>
    <col min="10506" max="10507" width="14.42578125" style="9" customWidth="1"/>
    <col min="10508" max="10508" width="14.28515625" style="9" bestFit="1" customWidth="1"/>
    <col min="10509" max="10509" width="16.5703125" style="9" customWidth="1"/>
    <col min="10510" max="10510" width="15.140625" style="9" customWidth="1"/>
    <col min="10511" max="10511" width="10.140625" style="9" bestFit="1" customWidth="1"/>
    <col min="10512" max="10752" width="9.140625" style="9"/>
    <col min="10753" max="10753" width="5.140625" style="9" customWidth="1"/>
    <col min="10754" max="10754" width="5.42578125" style="9" customWidth="1"/>
    <col min="10755" max="10756" width="5.7109375" style="9" customWidth="1"/>
    <col min="10757" max="10757" width="58" style="9" customWidth="1"/>
    <col min="10758" max="10758" width="14.85546875" style="9" customWidth="1"/>
    <col min="10759" max="10759" width="14" style="9" customWidth="1"/>
    <col min="10760" max="10760" width="14.85546875" style="9" customWidth="1"/>
    <col min="10761" max="10761" width="16.28515625" style="9" customWidth="1"/>
    <col min="10762" max="10763" width="14.42578125" style="9" customWidth="1"/>
    <col min="10764" max="10764" width="14.28515625" style="9" bestFit="1" customWidth="1"/>
    <col min="10765" max="10765" width="16.5703125" style="9" customWidth="1"/>
    <col min="10766" max="10766" width="15.140625" style="9" customWidth="1"/>
    <col min="10767" max="10767" width="10.140625" style="9" bestFit="1" customWidth="1"/>
    <col min="10768" max="11008" width="9.140625" style="9"/>
    <col min="11009" max="11009" width="5.140625" style="9" customWidth="1"/>
    <col min="11010" max="11010" width="5.42578125" style="9" customWidth="1"/>
    <col min="11011" max="11012" width="5.7109375" style="9" customWidth="1"/>
    <col min="11013" max="11013" width="58" style="9" customWidth="1"/>
    <col min="11014" max="11014" width="14.85546875" style="9" customWidth="1"/>
    <col min="11015" max="11015" width="14" style="9" customWidth="1"/>
    <col min="11016" max="11016" width="14.85546875" style="9" customWidth="1"/>
    <col min="11017" max="11017" width="16.28515625" style="9" customWidth="1"/>
    <col min="11018" max="11019" width="14.42578125" style="9" customWidth="1"/>
    <col min="11020" max="11020" width="14.28515625" style="9" bestFit="1" customWidth="1"/>
    <col min="11021" max="11021" width="16.5703125" style="9" customWidth="1"/>
    <col min="11022" max="11022" width="15.140625" style="9" customWidth="1"/>
    <col min="11023" max="11023" width="10.140625" style="9" bestFit="1" customWidth="1"/>
    <col min="11024" max="11264" width="9.140625" style="9"/>
    <col min="11265" max="11265" width="5.140625" style="9" customWidth="1"/>
    <col min="11266" max="11266" width="5.42578125" style="9" customWidth="1"/>
    <col min="11267" max="11268" width="5.7109375" style="9" customWidth="1"/>
    <col min="11269" max="11269" width="58" style="9" customWidth="1"/>
    <col min="11270" max="11270" width="14.85546875" style="9" customWidth="1"/>
    <col min="11271" max="11271" width="14" style="9" customWidth="1"/>
    <col min="11272" max="11272" width="14.85546875" style="9" customWidth="1"/>
    <col min="11273" max="11273" width="16.28515625" style="9" customWidth="1"/>
    <col min="11274" max="11275" width="14.42578125" style="9" customWidth="1"/>
    <col min="11276" max="11276" width="14.28515625" style="9" bestFit="1" customWidth="1"/>
    <col min="11277" max="11277" width="16.5703125" style="9" customWidth="1"/>
    <col min="11278" max="11278" width="15.140625" style="9" customWidth="1"/>
    <col min="11279" max="11279" width="10.140625" style="9" bestFit="1" customWidth="1"/>
    <col min="11280" max="11520" width="9.140625" style="9"/>
    <col min="11521" max="11521" width="5.140625" style="9" customWidth="1"/>
    <col min="11522" max="11522" width="5.42578125" style="9" customWidth="1"/>
    <col min="11523" max="11524" width="5.7109375" style="9" customWidth="1"/>
    <col min="11525" max="11525" width="58" style="9" customWidth="1"/>
    <col min="11526" max="11526" width="14.85546875" style="9" customWidth="1"/>
    <col min="11527" max="11527" width="14" style="9" customWidth="1"/>
    <col min="11528" max="11528" width="14.85546875" style="9" customWidth="1"/>
    <col min="11529" max="11529" width="16.28515625" style="9" customWidth="1"/>
    <col min="11530" max="11531" width="14.42578125" style="9" customWidth="1"/>
    <col min="11532" max="11532" width="14.28515625" style="9" bestFit="1" customWidth="1"/>
    <col min="11533" max="11533" width="16.5703125" style="9" customWidth="1"/>
    <col min="11534" max="11534" width="15.140625" style="9" customWidth="1"/>
    <col min="11535" max="11535" width="10.140625" style="9" bestFit="1" customWidth="1"/>
    <col min="11536" max="11776" width="9.140625" style="9"/>
    <col min="11777" max="11777" width="5.140625" style="9" customWidth="1"/>
    <col min="11778" max="11778" width="5.42578125" style="9" customWidth="1"/>
    <col min="11779" max="11780" width="5.7109375" style="9" customWidth="1"/>
    <col min="11781" max="11781" width="58" style="9" customWidth="1"/>
    <col min="11782" max="11782" width="14.85546875" style="9" customWidth="1"/>
    <col min="11783" max="11783" width="14" style="9" customWidth="1"/>
    <col min="11784" max="11784" width="14.85546875" style="9" customWidth="1"/>
    <col min="11785" max="11785" width="16.28515625" style="9" customWidth="1"/>
    <col min="11786" max="11787" width="14.42578125" style="9" customWidth="1"/>
    <col min="11788" max="11788" width="14.28515625" style="9" bestFit="1" customWidth="1"/>
    <col min="11789" max="11789" width="16.5703125" style="9" customWidth="1"/>
    <col min="11790" max="11790" width="15.140625" style="9" customWidth="1"/>
    <col min="11791" max="11791" width="10.140625" style="9" bestFit="1" customWidth="1"/>
    <col min="11792" max="12032" width="9.140625" style="9"/>
    <col min="12033" max="12033" width="5.140625" style="9" customWidth="1"/>
    <col min="12034" max="12034" width="5.42578125" style="9" customWidth="1"/>
    <col min="12035" max="12036" width="5.7109375" style="9" customWidth="1"/>
    <col min="12037" max="12037" width="58" style="9" customWidth="1"/>
    <col min="12038" max="12038" width="14.85546875" style="9" customWidth="1"/>
    <col min="12039" max="12039" width="14" style="9" customWidth="1"/>
    <col min="12040" max="12040" width="14.85546875" style="9" customWidth="1"/>
    <col min="12041" max="12041" width="16.28515625" style="9" customWidth="1"/>
    <col min="12042" max="12043" width="14.42578125" style="9" customWidth="1"/>
    <col min="12044" max="12044" width="14.28515625" style="9" bestFit="1" customWidth="1"/>
    <col min="12045" max="12045" width="16.5703125" style="9" customWidth="1"/>
    <col min="12046" max="12046" width="15.140625" style="9" customWidth="1"/>
    <col min="12047" max="12047" width="10.140625" style="9" bestFit="1" customWidth="1"/>
    <col min="12048" max="12288" width="9.140625" style="9"/>
    <col min="12289" max="12289" width="5.140625" style="9" customWidth="1"/>
    <col min="12290" max="12290" width="5.42578125" style="9" customWidth="1"/>
    <col min="12291" max="12292" width="5.7109375" style="9" customWidth="1"/>
    <col min="12293" max="12293" width="58" style="9" customWidth="1"/>
    <col min="12294" max="12294" width="14.85546875" style="9" customWidth="1"/>
    <col min="12295" max="12295" width="14" style="9" customWidth="1"/>
    <col min="12296" max="12296" width="14.85546875" style="9" customWidth="1"/>
    <col min="12297" max="12297" width="16.28515625" style="9" customWidth="1"/>
    <col min="12298" max="12299" width="14.42578125" style="9" customWidth="1"/>
    <col min="12300" max="12300" width="14.28515625" style="9" bestFit="1" customWidth="1"/>
    <col min="12301" max="12301" width="16.5703125" style="9" customWidth="1"/>
    <col min="12302" max="12302" width="15.140625" style="9" customWidth="1"/>
    <col min="12303" max="12303" width="10.140625" style="9" bestFit="1" customWidth="1"/>
    <col min="12304" max="12544" width="9.140625" style="9"/>
    <col min="12545" max="12545" width="5.140625" style="9" customWidth="1"/>
    <col min="12546" max="12546" width="5.42578125" style="9" customWidth="1"/>
    <col min="12547" max="12548" width="5.7109375" style="9" customWidth="1"/>
    <col min="12549" max="12549" width="58" style="9" customWidth="1"/>
    <col min="12550" max="12550" width="14.85546875" style="9" customWidth="1"/>
    <col min="12551" max="12551" width="14" style="9" customWidth="1"/>
    <col min="12552" max="12552" width="14.85546875" style="9" customWidth="1"/>
    <col min="12553" max="12553" width="16.28515625" style="9" customWidth="1"/>
    <col min="12554" max="12555" width="14.42578125" style="9" customWidth="1"/>
    <col min="12556" max="12556" width="14.28515625" style="9" bestFit="1" customWidth="1"/>
    <col min="12557" max="12557" width="16.5703125" style="9" customWidth="1"/>
    <col min="12558" max="12558" width="15.140625" style="9" customWidth="1"/>
    <col min="12559" max="12559" width="10.140625" style="9" bestFit="1" customWidth="1"/>
    <col min="12560" max="12800" width="9.140625" style="9"/>
    <col min="12801" max="12801" width="5.140625" style="9" customWidth="1"/>
    <col min="12802" max="12802" width="5.42578125" style="9" customWidth="1"/>
    <col min="12803" max="12804" width="5.7109375" style="9" customWidth="1"/>
    <col min="12805" max="12805" width="58" style="9" customWidth="1"/>
    <col min="12806" max="12806" width="14.85546875" style="9" customWidth="1"/>
    <col min="12807" max="12807" width="14" style="9" customWidth="1"/>
    <col min="12808" max="12808" width="14.85546875" style="9" customWidth="1"/>
    <col min="12809" max="12809" width="16.28515625" style="9" customWidth="1"/>
    <col min="12810" max="12811" width="14.42578125" style="9" customWidth="1"/>
    <col min="12812" max="12812" width="14.28515625" style="9" bestFit="1" customWidth="1"/>
    <col min="12813" max="12813" width="16.5703125" style="9" customWidth="1"/>
    <col min="12814" max="12814" width="15.140625" style="9" customWidth="1"/>
    <col min="12815" max="12815" width="10.140625" style="9" bestFit="1" customWidth="1"/>
    <col min="12816" max="13056" width="9.140625" style="9"/>
    <col min="13057" max="13057" width="5.140625" style="9" customWidth="1"/>
    <col min="13058" max="13058" width="5.42578125" style="9" customWidth="1"/>
    <col min="13059" max="13060" width="5.7109375" style="9" customWidth="1"/>
    <col min="13061" max="13061" width="58" style="9" customWidth="1"/>
    <col min="13062" max="13062" width="14.85546875" style="9" customWidth="1"/>
    <col min="13063" max="13063" width="14" style="9" customWidth="1"/>
    <col min="13064" max="13064" width="14.85546875" style="9" customWidth="1"/>
    <col min="13065" max="13065" width="16.28515625" style="9" customWidth="1"/>
    <col min="13066" max="13067" width="14.42578125" style="9" customWidth="1"/>
    <col min="13068" max="13068" width="14.28515625" style="9" bestFit="1" customWidth="1"/>
    <col min="13069" max="13069" width="16.5703125" style="9" customWidth="1"/>
    <col min="13070" max="13070" width="15.140625" style="9" customWidth="1"/>
    <col min="13071" max="13071" width="10.140625" style="9" bestFit="1" customWidth="1"/>
    <col min="13072" max="13312" width="9.140625" style="9"/>
    <col min="13313" max="13313" width="5.140625" style="9" customWidth="1"/>
    <col min="13314" max="13314" width="5.42578125" style="9" customWidth="1"/>
    <col min="13315" max="13316" width="5.7109375" style="9" customWidth="1"/>
    <col min="13317" max="13317" width="58" style="9" customWidth="1"/>
    <col min="13318" max="13318" width="14.85546875" style="9" customWidth="1"/>
    <col min="13319" max="13319" width="14" style="9" customWidth="1"/>
    <col min="13320" max="13320" width="14.85546875" style="9" customWidth="1"/>
    <col min="13321" max="13321" width="16.28515625" style="9" customWidth="1"/>
    <col min="13322" max="13323" width="14.42578125" style="9" customWidth="1"/>
    <col min="13324" max="13324" width="14.28515625" style="9" bestFit="1" customWidth="1"/>
    <col min="13325" max="13325" width="16.5703125" style="9" customWidth="1"/>
    <col min="13326" max="13326" width="15.140625" style="9" customWidth="1"/>
    <col min="13327" max="13327" width="10.140625" style="9" bestFit="1" customWidth="1"/>
    <col min="13328" max="13568" width="9.140625" style="9"/>
    <col min="13569" max="13569" width="5.140625" style="9" customWidth="1"/>
    <col min="13570" max="13570" width="5.42578125" style="9" customWidth="1"/>
    <col min="13571" max="13572" width="5.7109375" style="9" customWidth="1"/>
    <col min="13573" max="13573" width="58" style="9" customWidth="1"/>
    <col min="13574" max="13574" width="14.85546875" style="9" customWidth="1"/>
    <col min="13575" max="13575" width="14" style="9" customWidth="1"/>
    <col min="13576" max="13576" width="14.85546875" style="9" customWidth="1"/>
    <col min="13577" max="13577" width="16.28515625" style="9" customWidth="1"/>
    <col min="13578" max="13579" width="14.42578125" style="9" customWidth="1"/>
    <col min="13580" max="13580" width="14.28515625" style="9" bestFit="1" customWidth="1"/>
    <col min="13581" max="13581" width="16.5703125" style="9" customWidth="1"/>
    <col min="13582" max="13582" width="15.140625" style="9" customWidth="1"/>
    <col min="13583" max="13583" width="10.140625" style="9" bestFit="1" customWidth="1"/>
    <col min="13584" max="13824" width="9.140625" style="9"/>
    <col min="13825" max="13825" width="5.140625" style="9" customWidth="1"/>
    <col min="13826" max="13826" width="5.42578125" style="9" customWidth="1"/>
    <col min="13827" max="13828" width="5.7109375" style="9" customWidth="1"/>
    <col min="13829" max="13829" width="58" style="9" customWidth="1"/>
    <col min="13830" max="13830" width="14.85546875" style="9" customWidth="1"/>
    <col min="13831" max="13831" width="14" style="9" customWidth="1"/>
    <col min="13832" max="13832" width="14.85546875" style="9" customWidth="1"/>
    <col min="13833" max="13833" width="16.28515625" style="9" customWidth="1"/>
    <col min="13834" max="13835" width="14.42578125" style="9" customWidth="1"/>
    <col min="13836" max="13836" width="14.28515625" style="9" bestFit="1" customWidth="1"/>
    <col min="13837" max="13837" width="16.5703125" style="9" customWidth="1"/>
    <col min="13838" max="13838" width="15.140625" style="9" customWidth="1"/>
    <col min="13839" max="13839" width="10.140625" style="9" bestFit="1" customWidth="1"/>
    <col min="13840" max="14080" width="9.140625" style="9"/>
    <col min="14081" max="14081" width="5.140625" style="9" customWidth="1"/>
    <col min="14082" max="14082" width="5.42578125" style="9" customWidth="1"/>
    <col min="14083" max="14084" width="5.7109375" style="9" customWidth="1"/>
    <col min="14085" max="14085" width="58" style="9" customWidth="1"/>
    <col min="14086" max="14086" width="14.85546875" style="9" customWidth="1"/>
    <col min="14087" max="14087" width="14" style="9" customWidth="1"/>
    <col min="14088" max="14088" width="14.85546875" style="9" customWidth="1"/>
    <col min="14089" max="14089" width="16.28515625" style="9" customWidth="1"/>
    <col min="14090" max="14091" width="14.42578125" style="9" customWidth="1"/>
    <col min="14092" max="14092" width="14.28515625" style="9" bestFit="1" customWidth="1"/>
    <col min="14093" max="14093" width="16.5703125" style="9" customWidth="1"/>
    <col min="14094" max="14094" width="15.140625" style="9" customWidth="1"/>
    <col min="14095" max="14095" width="10.140625" style="9" bestFit="1" customWidth="1"/>
    <col min="14096" max="14336" width="9.140625" style="9"/>
    <col min="14337" max="14337" width="5.140625" style="9" customWidth="1"/>
    <col min="14338" max="14338" width="5.42578125" style="9" customWidth="1"/>
    <col min="14339" max="14340" width="5.7109375" style="9" customWidth="1"/>
    <col min="14341" max="14341" width="58" style="9" customWidth="1"/>
    <col min="14342" max="14342" width="14.85546875" style="9" customWidth="1"/>
    <col min="14343" max="14343" width="14" style="9" customWidth="1"/>
    <col min="14344" max="14344" width="14.85546875" style="9" customWidth="1"/>
    <col min="14345" max="14345" width="16.28515625" style="9" customWidth="1"/>
    <col min="14346" max="14347" width="14.42578125" style="9" customWidth="1"/>
    <col min="14348" max="14348" width="14.28515625" style="9" bestFit="1" customWidth="1"/>
    <col min="14349" max="14349" width="16.5703125" style="9" customWidth="1"/>
    <col min="14350" max="14350" width="15.140625" style="9" customWidth="1"/>
    <col min="14351" max="14351" width="10.140625" style="9" bestFit="1" customWidth="1"/>
    <col min="14352" max="14592" width="9.140625" style="9"/>
    <col min="14593" max="14593" width="5.140625" style="9" customWidth="1"/>
    <col min="14594" max="14594" width="5.42578125" style="9" customWidth="1"/>
    <col min="14595" max="14596" width="5.7109375" style="9" customWidth="1"/>
    <col min="14597" max="14597" width="58" style="9" customWidth="1"/>
    <col min="14598" max="14598" width="14.85546875" style="9" customWidth="1"/>
    <col min="14599" max="14599" width="14" style="9" customWidth="1"/>
    <col min="14600" max="14600" width="14.85546875" style="9" customWidth="1"/>
    <col min="14601" max="14601" width="16.28515625" style="9" customWidth="1"/>
    <col min="14602" max="14603" width="14.42578125" style="9" customWidth="1"/>
    <col min="14604" max="14604" width="14.28515625" style="9" bestFit="1" customWidth="1"/>
    <col min="14605" max="14605" width="16.5703125" style="9" customWidth="1"/>
    <col min="14606" max="14606" width="15.140625" style="9" customWidth="1"/>
    <col min="14607" max="14607" width="10.140625" style="9" bestFit="1" customWidth="1"/>
    <col min="14608" max="14848" width="9.140625" style="9"/>
    <col min="14849" max="14849" width="5.140625" style="9" customWidth="1"/>
    <col min="14850" max="14850" width="5.42578125" style="9" customWidth="1"/>
    <col min="14851" max="14852" width="5.7109375" style="9" customWidth="1"/>
    <col min="14853" max="14853" width="58" style="9" customWidth="1"/>
    <col min="14854" max="14854" width="14.85546875" style="9" customWidth="1"/>
    <col min="14855" max="14855" width="14" style="9" customWidth="1"/>
    <col min="14856" max="14856" width="14.85546875" style="9" customWidth="1"/>
    <col min="14857" max="14857" width="16.28515625" style="9" customWidth="1"/>
    <col min="14858" max="14859" width="14.42578125" style="9" customWidth="1"/>
    <col min="14860" max="14860" width="14.28515625" style="9" bestFit="1" customWidth="1"/>
    <col min="14861" max="14861" width="16.5703125" style="9" customWidth="1"/>
    <col min="14862" max="14862" width="15.140625" style="9" customWidth="1"/>
    <col min="14863" max="14863" width="10.140625" style="9" bestFit="1" customWidth="1"/>
    <col min="14864" max="15104" width="9.140625" style="9"/>
    <col min="15105" max="15105" width="5.140625" style="9" customWidth="1"/>
    <col min="15106" max="15106" width="5.42578125" style="9" customWidth="1"/>
    <col min="15107" max="15108" width="5.7109375" style="9" customWidth="1"/>
    <col min="15109" max="15109" width="58" style="9" customWidth="1"/>
    <col min="15110" max="15110" width="14.85546875" style="9" customWidth="1"/>
    <col min="15111" max="15111" width="14" style="9" customWidth="1"/>
    <col min="15112" max="15112" width="14.85546875" style="9" customWidth="1"/>
    <col min="15113" max="15113" width="16.28515625" style="9" customWidth="1"/>
    <col min="15114" max="15115" width="14.42578125" style="9" customWidth="1"/>
    <col min="15116" max="15116" width="14.28515625" style="9" bestFit="1" customWidth="1"/>
    <col min="15117" max="15117" width="16.5703125" style="9" customWidth="1"/>
    <col min="15118" max="15118" width="15.140625" style="9" customWidth="1"/>
    <col min="15119" max="15119" width="10.140625" style="9" bestFit="1" customWidth="1"/>
    <col min="15120" max="15360" width="9.140625" style="9"/>
    <col min="15361" max="15361" width="5.140625" style="9" customWidth="1"/>
    <col min="15362" max="15362" width="5.42578125" style="9" customWidth="1"/>
    <col min="15363" max="15364" width="5.7109375" style="9" customWidth="1"/>
    <col min="15365" max="15365" width="58" style="9" customWidth="1"/>
    <col min="15366" max="15366" width="14.85546875" style="9" customWidth="1"/>
    <col min="15367" max="15367" width="14" style="9" customWidth="1"/>
    <col min="15368" max="15368" width="14.85546875" style="9" customWidth="1"/>
    <col min="15369" max="15369" width="16.28515625" style="9" customWidth="1"/>
    <col min="15370" max="15371" width="14.42578125" style="9" customWidth="1"/>
    <col min="15372" max="15372" width="14.28515625" style="9" bestFit="1" customWidth="1"/>
    <col min="15373" max="15373" width="16.5703125" style="9" customWidth="1"/>
    <col min="15374" max="15374" width="15.140625" style="9" customWidth="1"/>
    <col min="15375" max="15375" width="10.140625" style="9" bestFit="1" customWidth="1"/>
    <col min="15376" max="15616" width="9.140625" style="9"/>
    <col min="15617" max="15617" width="5.140625" style="9" customWidth="1"/>
    <col min="15618" max="15618" width="5.42578125" style="9" customWidth="1"/>
    <col min="15619" max="15620" width="5.7109375" style="9" customWidth="1"/>
    <col min="15621" max="15621" width="58" style="9" customWidth="1"/>
    <col min="15622" max="15622" width="14.85546875" style="9" customWidth="1"/>
    <col min="15623" max="15623" width="14" style="9" customWidth="1"/>
    <col min="15624" max="15624" width="14.85546875" style="9" customWidth="1"/>
    <col min="15625" max="15625" width="16.28515625" style="9" customWidth="1"/>
    <col min="15626" max="15627" width="14.42578125" style="9" customWidth="1"/>
    <col min="15628" max="15628" width="14.28515625" style="9" bestFit="1" customWidth="1"/>
    <col min="15629" max="15629" width="16.5703125" style="9" customWidth="1"/>
    <col min="15630" max="15630" width="15.140625" style="9" customWidth="1"/>
    <col min="15631" max="15631" width="10.140625" style="9" bestFit="1" customWidth="1"/>
    <col min="15632" max="15872" width="9.140625" style="9"/>
    <col min="15873" max="15873" width="5.140625" style="9" customWidth="1"/>
    <col min="15874" max="15874" width="5.42578125" style="9" customWidth="1"/>
    <col min="15875" max="15876" width="5.7109375" style="9" customWidth="1"/>
    <col min="15877" max="15877" width="58" style="9" customWidth="1"/>
    <col min="15878" max="15878" width="14.85546875" style="9" customWidth="1"/>
    <col min="15879" max="15879" width="14" style="9" customWidth="1"/>
    <col min="15880" max="15880" width="14.85546875" style="9" customWidth="1"/>
    <col min="15881" max="15881" width="16.28515625" style="9" customWidth="1"/>
    <col min="15882" max="15883" width="14.42578125" style="9" customWidth="1"/>
    <col min="15884" max="15884" width="14.28515625" style="9" bestFit="1" customWidth="1"/>
    <col min="15885" max="15885" width="16.5703125" style="9" customWidth="1"/>
    <col min="15886" max="15886" width="15.140625" style="9" customWidth="1"/>
    <col min="15887" max="15887" width="10.140625" style="9" bestFit="1" customWidth="1"/>
    <col min="15888" max="16128" width="9.140625" style="9"/>
    <col min="16129" max="16129" width="5.140625" style="9" customWidth="1"/>
    <col min="16130" max="16130" width="5.42578125" style="9" customWidth="1"/>
    <col min="16131" max="16132" width="5.7109375" style="9" customWidth="1"/>
    <col min="16133" max="16133" width="58" style="9" customWidth="1"/>
    <col min="16134" max="16134" width="14.85546875" style="9" customWidth="1"/>
    <col min="16135" max="16135" width="14" style="9" customWidth="1"/>
    <col min="16136" max="16136" width="14.85546875" style="9" customWidth="1"/>
    <col min="16137" max="16137" width="16.28515625" style="9" customWidth="1"/>
    <col min="16138" max="16139" width="14.42578125" style="9" customWidth="1"/>
    <col min="16140" max="16140" width="14.28515625" style="9" bestFit="1" customWidth="1"/>
    <col min="16141" max="16141" width="16.5703125" style="9" customWidth="1"/>
    <col min="16142" max="16142" width="15.140625" style="9" customWidth="1"/>
    <col min="16143" max="16143" width="10.140625" style="9" bestFit="1" customWidth="1"/>
    <col min="16144" max="16384" width="9.140625" style="9"/>
  </cols>
  <sheetData>
    <row r="1" spans="1:15" s="2" customFormat="1" ht="14.25" x14ac:dyDescent="0.25">
      <c r="F1" s="3"/>
      <c r="N1" s="2" t="s">
        <v>18</v>
      </c>
    </row>
    <row r="2" spans="1:15" s="2" customFormat="1" x14ac:dyDescent="0.3">
      <c r="A2" s="71"/>
      <c r="B2" s="96" t="s">
        <v>19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s="2" customFormat="1" x14ac:dyDescent="0.3">
      <c r="A3" s="72"/>
      <c r="B3" s="97" t="s">
        <v>20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5" s="2" customFormat="1" ht="14.25" x14ac:dyDescent="0.25">
      <c r="A4" s="73"/>
      <c r="B4" s="98" t="s">
        <v>21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5" s="2" customFormat="1" ht="17.25" customHeight="1" x14ac:dyDescent="0.25">
      <c r="A5" s="74"/>
      <c r="B5" s="99" t="s">
        <v>211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5" s="2" customFormat="1" ht="14.2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5" s="2" customFormat="1" ht="14.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5" ht="15.75" customHeight="1" thickBot="1" x14ac:dyDescent="0.35">
      <c r="A8" s="2"/>
      <c r="B8" s="6"/>
      <c r="C8" s="7"/>
      <c r="D8" s="7"/>
      <c r="E8" s="8"/>
      <c r="F8" s="2"/>
      <c r="L8" s="1"/>
      <c r="M8" s="2" t="s">
        <v>26</v>
      </c>
    </row>
    <row r="9" spans="1:15" ht="33.75" customHeight="1" thickBot="1" x14ac:dyDescent="0.35">
      <c r="A9" s="81" t="s">
        <v>27</v>
      </c>
      <c r="B9" s="84" t="s">
        <v>28</v>
      </c>
      <c r="C9" s="87" t="s">
        <v>29</v>
      </c>
      <c r="D9" s="87" t="s">
        <v>30</v>
      </c>
      <c r="E9" s="90" t="s">
        <v>31</v>
      </c>
      <c r="F9" s="93" t="s">
        <v>22</v>
      </c>
      <c r="G9" s="93"/>
      <c r="H9" s="94"/>
      <c r="I9" s="95" t="s">
        <v>23</v>
      </c>
      <c r="J9" s="93"/>
      <c r="K9" s="94"/>
      <c r="L9" s="95" t="s">
        <v>24</v>
      </c>
      <c r="M9" s="93"/>
      <c r="N9" s="94"/>
    </row>
    <row r="10" spans="1:15" s="13" customFormat="1" ht="26.25" customHeight="1" x14ac:dyDescent="0.25">
      <c r="A10" s="82"/>
      <c r="B10" s="85"/>
      <c r="C10" s="88"/>
      <c r="D10" s="88"/>
      <c r="E10" s="91"/>
      <c r="F10" s="10" t="s">
        <v>32</v>
      </c>
      <c r="G10" s="11" t="s">
        <v>198</v>
      </c>
      <c r="H10" s="12"/>
      <c r="I10" s="70" t="s">
        <v>32</v>
      </c>
      <c r="J10" s="11" t="s">
        <v>33</v>
      </c>
      <c r="K10" s="12"/>
      <c r="L10" s="70" t="s">
        <v>32</v>
      </c>
      <c r="M10" s="11" t="s">
        <v>33</v>
      </c>
      <c r="N10" s="12"/>
    </row>
    <row r="11" spans="1:15" s="18" customFormat="1" ht="43.5" customHeight="1" thickBot="1" x14ac:dyDescent="0.25">
      <c r="A11" s="83"/>
      <c r="B11" s="86"/>
      <c r="C11" s="89"/>
      <c r="D11" s="89"/>
      <c r="E11" s="92"/>
      <c r="F11" s="14" t="s">
        <v>34</v>
      </c>
      <c r="G11" s="15" t="s">
        <v>35</v>
      </c>
      <c r="H11" s="16" t="s">
        <v>36</v>
      </c>
      <c r="I11" s="17" t="s">
        <v>37</v>
      </c>
      <c r="J11" s="15" t="s">
        <v>35</v>
      </c>
      <c r="K11" s="16" t="s">
        <v>36</v>
      </c>
      <c r="L11" s="17" t="s">
        <v>38</v>
      </c>
      <c r="M11" s="15" t="s">
        <v>35</v>
      </c>
      <c r="N11" s="16" t="s">
        <v>36</v>
      </c>
    </row>
    <row r="12" spans="1:15" s="27" customFormat="1" x14ac:dyDescent="0.25">
      <c r="A12" s="19">
        <v>1</v>
      </c>
      <c r="B12" s="20">
        <v>2</v>
      </c>
      <c r="C12" s="21">
        <v>3</v>
      </c>
      <c r="D12" s="22">
        <v>4</v>
      </c>
      <c r="E12" s="23">
        <v>5</v>
      </c>
      <c r="F12" s="24">
        <v>6</v>
      </c>
      <c r="G12" s="25">
        <v>7</v>
      </c>
      <c r="H12" s="26">
        <v>8</v>
      </c>
      <c r="I12" s="24">
        <v>9</v>
      </c>
      <c r="J12" s="25">
        <v>10</v>
      </c>
      <c r="K12" s="26">
        <v>11</v>
      </c>
      <c r="L12" s="24">
        <v>12</v>
      </c>
      <c r="M12" s="25">
        <v>13</v>
      </c>
      <c r="N12" s="26">
        <v>14</v>
      </c>
    </row>
    <row r="13" spans="1:15" s="35" customFormat="1" ht="51.75" customHeight="1" x14ac:dyDescent="0.2">
      <c r="A13" s="28">
        <v>2000</v>
      </c>
      <c r="B13" s="29" t="s">
        <v>1</v>
      </c>
      <c r="C13" s="30" t="s">
        <v>0</v>
      </c>
      <c r="D13" s="31" t="s">
        <v>0</v>
      </c>
      <c r="E13" s="32" t="s">
        <v>199</v>
      </c>
      <c r="F13" s="33">
        <f t="shared" ref="F13:N13" si="0">SUM(F14,F48,F65,F94,F147,F167,F187,F216,F246,F277,F309)</f>
        <v>150936901.51370001</v>
      </c>
      <c r="G13" s="33">
        <f t="shared" si="0"/>
        <v>141123270.11149999</v>
      </c>
      <c r="H13" s="33">
        <f t="shared" si="0"/>
        <v>13953437.228700001</v>
      </c>
      <c r="I13" s="33">
        <f t="shared" si="0"/>
        <v>175052806.91429999</v>
      </c>
      <c r="J13" s="33">
        <f t="shared" si="0"/>
        <v>146372177.51220003</v>
      </c>
      <c r="K13" s="33">
        <f t="shared" si="0"/>
        <v>34454895.773200005</v>
      </c>
      <c r="L13" s="33">
        <f t="shared" si="0"/>
        <v>132895904.53280002</v>
      </c>
      <c r="M13" s="33">
        <f t="shared" si="0"/>
        <v>121122707.07490002</v>
      </c>
      <c r="N13" s="34">
        <f t="shared" si="0"/>
        <v>14243087.006599998</v>
      </c>
    </row>
    <row r="14" spans="1:15" s="39" customFormat="1" ht="64.5" customHeight="1" x14ac:dyDescent="0.2">
      <c r="A14" s="36">
        <v>2100</v>
      </c>
      <c r="B14" s="37" t="s">
        <v>2</v>
      </c>
      <c r="C14" s="38">
        <v>0</v>
      </c>
      <c r="D14" s="38">
        <v>0</v>
      </c>
      <c r="E14" s="32" t="s">
        <v>212</v>
      </c>
      <c r="F14" s="33">
        <f t="shared" ref="F14:N14" si="1">SUM(F16,F21,F25,F30,F33,F36,F39,F42)</f>
        <v>32228893.760299999</v>
      </c>
      <c r="G14" s="33">
        <f t="shared" si="1"/>
        <v>29586541.705899995</v>
      </c>
      <c r="H14" s="33">
        <f t="shared" si="1"/>
        <v>2642352.0543999998</v>
      </c>
      <c r="I14" s="33">
        <f t="shared" si="1"/>
        <v>35151519.520500004</v>
      </c>
      <c r="J14" s="33">
        <f t="shared" si="1"/>
        <v>30320932.898200002</v>
      </c>
      <c r="K14" s="33">
        <f t="shared" si="1"/>
        <v>4830586.6223000009</v>
      </c>
      <c r="L14" s="33">
        <f t="shared" si="1"/>
        <v>30495453.438100003</v>
      </c>
      <c r="M14" s="33">
        <f t="shared" si="1"/>
        <v>27175706.046500001</v>
      </c>
      <c r="N14" s="34">
        <f t="shared" si="1"/>
        <v>3319747.3916000002</v>
      </c>
      <c r="O14" s="75"/>
    </row>
    <row r="15" spans="1:15" ht="18" customHeight="1" x14ac:dyDescent="0.3">
      <c r="A15" s="36"/>
      <c r="B15" s="40"/>
      <c r="C15" s="41"/>
      <c r="D15" s="41"/>
      <c r="E15" s="42" t="s">
        <v>25</v>
      </c>
      <c r="F15" s="43"/>
      <c r="G15" s="43"/>
      <c r="H15" s="43"/>
      <c r="I15" s="43"/>
      <c r="J15" s="43"/>
      <c r="K15" s="43"/>
      <c r="L15" s="43"/>
      <c r="M15" s="43"/>
      <c r="N15" s="44"/>
    </row>
    <row r="16" spans="1:15" s="45" customFormat="1" ht="45" customHeight="1" x14ac:dyDescent="0.3">
      <c r="A16" s="36">
        <v>2110</v>
      </c>
      <c r="B16" s="40" t="s">
        <v>2</v>
      </c>
      <c r="C16" s="41" t="s">
        <v>3</v>
      </c>
      <c r="D16" s="41">
        <v>0</v>
      </c>
      <c r="E16" s="42" t="s">
        <v>200</v>
      </c>
      <c r="F16" s="43">
        <f>SUM(F18:F20)</f>
        <v>28574976.271899998</v>
      </c>
      <c r="G16" s="43">
        <f t="shared" ref="G16:N16" si="2">SUM(G18:G20)</f>
        <v>27282053.634099998</v>
      </c>
      <c r="H16" s="43">
        <f t="shared" si="2"/>
        <v>1292922.6377999999</v>
      </c>
      <c r="I16" s="43">
        <f t="shared" si="2"/>
        <v>29543586.475000001</v>
      </c>
      <c r="J16" s="43">
        <f t="shared" si="2"/>
        <v>27655135.157600001</v>
      </c>
      <c r="K16" s="43">
        <f t="shared" si="2"/>
        <v>1888451.3174000001</v>
      </c>
      <c r="L16" s="43">
        <f t="shared" si="2"/>
        <v>26302629.885900002</v>
      </c>
      <c r="M16" s="43">
        <f t="shared" si="2"/>
        <v>25113748.612500001</v>
      </c>
      <c r="N16" s="44">
        <f t="shared" si="2"/>
        <v>1188881.2734000001</v>
      </c>
    </row>
    <row r="17" spans="1:14" s="45" customFormat="1" ht="12" customHeight="1" x14ac:dyDescent="0.3">
      <c r="A17" s="36"/>
      <c r="B17" s="40"/>
      <c r="C17" s="41"/>
      <c r="D17" s="41"/>
      <c r="E17" s="42" t="s">
        <v>39</v>
      </c>
      <c r="F17" s="43"/>
      <c r="G17" s="43"/>
      <c r="H17" s="43"/>
      <c r="I17" s="43"/>
      <c r="J17" s="43"/>
      <c r="K17" s="43"/>
      <c r="L17" s="43"/>
      <c r="M17" s="43"/>
      <c r="N17" s="44"/>
    </row>
    <row r="18" spans="1:14" ht="20.25" customHeight="1" x14ac:dyDescent="0.3">
      <c r="A18" s="36">
        <v>2111</v>
      </c>
      <c r="B18" s="40" t="s">
        <v>2</v>
      </c>
      <c r="C18" s="41" t="s">
        <v>3</v>
      </c>
      <c r="D18" s="41" t="s">
        <v>3</v>
      </c>
      <c r="E18" s="42" t="s">
        <v>40</v>
      </c>
      <c r="F18" s="43">
        <f>SUM(G18:H18)</f>
        <v>28558276.271899998</v>
      </c>
      <c r="G18" s="43">
        <v>27265353.634099998</v>
      </c>
      <c r="H18" s="43">
        <v>1292922.6377999999</v>
      </c>
      <c r="I18" s="43">
        <f>SUM(J18:K18)</f>
        <v>29526886.475000001</v>
      </c>
      <c r="J18" s="43">
        <v>27638435.157600001</v>
      </c>
      <c r="K18" s="43">
        <v>1888451.3174000001</v>
      </c>
      <c r="L18" s="43">
        <f>SUM(M18:N18)</f>
        <v>26291819.885900002</v>
      </c>
      <c r="M18" s="43">
        <v>25102938.612500001</v>
      </c>
      <c r="N18" s="44">
        <v>1188881.2734000001</v>
      </c>
    </row>
    <row r="19" spans="1:14" ht="23.25" customHeight="1" x14ac:dyDescent="0.3">
      <c r="A19" s="36">
        <v>2112</v>
      </c>
      <c r="B19" s="40" t="s">
        <v>2</v>
      </c>
      <c r="C19" s="41" t="s">
        <v>3</v>
      </c>
      <c r="D19" s="41" t="s">
        <v>4</v>
      </c>
      <c r="E19" s="42" t="s">
        <v>41</v>
      </c>
      <c r="F19" s="43">
        <f>SUM(G19:H19)</f>
        <v>1900</v>
      </c>
      <c r="G19" s="43">
        <v>1900</v>
      </c>
      <c r="H19" s="43">
        <v>0</v>
      </c>
      <c r="I19" s="43">
        <f>SUM(J19:K19)</f>
        <v>1900</v>
      </c>
      <c r="J19" s="43">
        <v>1900</v>
      </c>
      <c r="K19" s="43">
        <v>0</v>
      </c>
      <c r="L19" s="43">
        <f>SUM(M19:N19)</f>
        <v>1160</v>
      </c>
      <c r="M19" s="43">
        <v>1160</v>
      </c>
      <c r="N19" s="44">
        <v>0</v>
      </c>
    </row>
    <row r="20" spans="1:14" ht="18.75" customHeight="1" x14ac:dyDescent="0.3">
      <c r="A20" s="36">
        <v>2113</v>
      </c>
      <c r="B20" s="40" t="s">
        <v>2</v>
      </c>
      <c r="C20" s="41" t="s">
        <v>3</v>
      </c>
      <c r="D20" s="41" t="s">
        <v>5</v>
      </c>
      <c r="E20" s="42" t="s">
        <v>201</v>
      </c>
      <c r="F20" s="43">
        <f>SUM(G20:H20)</f>
        <v>14800</v>
      </c>
      <c r="G20" s="43">
        <v>14800</v>
      </c>
      <c r="H20" s="43">
        <v>0</v>
      </c>
      <c r="I20" s="43">
        <f>SUM(J20:K20)</f>
        <v>14800</v>
      </c>
      <c r="J20" s="43">
        <v>14800</v>
      </c>
      <c r="K20" s="43">
        <v>0</v>
      </c>
      <c r="L20" s="43">
        <f>SUM(M20:N20)</f>
        <v>9650</v>
      </c>
      <c r="M20" s="43">
        <v>9650</v>
      </c>
      <c r="N20" s="44">
        <v>0</v>
      </c>
    </row>
    <row r="21" spans="1:14" ht="18.75" customHeight="1" x14ac:dyDescent="0.3">
      <c r="A21" s="36">
        <v>2120</v>
      </c>
      <c r="B21" s="40" t="s">
        <v>2</v>
      </c>
      <c r="C21" s="41" t="s">
        <v>4</v>
      </c>
      <c r="D21" s="41">
        <v>0</v>
      </c>
      <c r="E21" s="46" t="s">
        <v>42</v>
      </c>
      <c r="F21" s="43">
        <f>SUM(F23:F24)</f>
        <v>0</v>
      </c>
      <c r="G21" s="43">
        <f t="shared" ref="G21:N21" si="3">SUM(G23:G24)</f>
        <v>0</v>
      </c>
      <c r="H21" s="43">
        <f t="shared" si="3"/>
        <v>0</v>
      </c>
      <c r="I21" s="43">
        <f t="shared" si="3"/>
        <v>0</v>
      </c>
      <c r="J21" s="43">
        <f t="shared" si="3"/>
        <v>0</v>
      </c>
      <c r="K21" s="43">
        <f t="shared" si="3"/>
        <v>0</v>
      </c>
      <c r="L21" s="43">
        <f t="shared" si="3"/>
        <v>0</v>
      </c>
      <c r="M21" s="43">
        <f t="shared" si="3"/>
        <v>0</v>
      </c>
      <c r="N21" s="44">
        <f t="shared" si="3"/>
        <v>0</v>
      </c>
    </row>
    <row r="22" spans="1:14" s="45" customFormat="1" ht="12" customHeight="1" x14ac:dyDescent="0.3">
      <c r="A22" s="36"/>
      <c r="B22" s="40"/>
      <c r="C22" s="41"/>
      <c r="D22" s="41"/>
      <c r="E22" s="42" t="s">
        <v>39</v>
      </c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6.5" customHeight="1" x14ac:dyDescent="0.3">
      <c r="A23" s="36">
        <v>2121</v>
      </c>
      <c r="B23" s="40" t="s">
        <v>2</v>
      </c>
      <c r="C23" s="41" t="s">
        <v>4</v>
      </c>
      <c r="D23" s="41" t="s">
        <v>3</v>
      </c>
      <c r="E23" s="42" t="s">
        <v>43</v>
      </c>
      <c r="F23" s="43">
        <f>SUM(G23:H23)</f>
        <v>0</v>
      </c>
      <c r="G23" s="43">
        <v>0</v>
      </c>
      <c r="H23" s="43">
        <v>0</v>
      </c>
      <c r="I23" s="43">
        <f>SUM(J23:K23)</f>
        <v>0</v>
      </c>
      <c r="J23" s="43">
        <v>0</v>
      </c>
      <c r="K23" s="43">
        <v>0</v>
      </c>
      <c r="L23" s="43">
        <f>SUM(M23:N23)</f>
        <v>0</v>
      </c>
      <c r="M23" s="43">
        <v>0</v>
      </c>
      <c r="N23" s="44">
        <v>0</v>
      </c>
    </row>
    <row r="24" spans="1:14" ht="30.75" customHeight="1" x14ac:dyDescent="0.3">
      <c r="A24" s="36">
        <v>2122</v>
      </c>
      <c r="B24" s="40" t="s">
        <v>2</v>
      </c>
      <c r="C24" s="41" t="s">
        <v>4</v>
      </c>
      <c r="D24" s="41" t="s">
        <v>4</v>
      </c>
      <c r="E24" s="42" t="s">
        <v>44</v>
      </c>
      <c r="F24" s="43">
        <f>SUM(G24:H24)</f>
        <v>0</v>
      </c>
      <c r="G24" s="43">
        <v>0</v>
      </c>
      <c r="H24" s="43">
        <v>0</v>
      </c>
      <c r="I24" s="43">
        <f>SUM(J24:K24)</f>
        <v>0</v>
      </c>
      <c r="J24" s="43">
        <v>0</v>
      </c>
      <c r="K24" s="43">
        <v>0</v>
      </c>
      <c r="L24" s="43">
        <f>SUM(M24:N24)</f>
        <v>0</v>
      </c>
      <c r="M24" s="43">
        <v>0</v>
      </c>
      <c r="N24" s="44">
        <v>0</v>
      </c>
    </row>
    <row r="25" spans="1:14" ht="18" customHeight="1" x14ac:dyDescent="0.3">
      <c r="A25" s="36">
        <v>2130</v>
      </c>
      <c r="B25" s="40" t="s">
        <v>2</v>
      </c>
      <c r="C25" s="41" t="s">
        <v>5</v>
      </c>
      <c r="D25" s="41">
        <v>0</v>
      </c>
      <c r="E25" s="46" t="s">
        <v>45</v>
      </c>
      <c r="F25" s="43">
        <f>SUM(F27:F29)</f>
        <v>756719.61239999998</v>
      </c>
      <c r="G25" s="43">
        <f t="shared" ref="G25:N25" si="4">SUM(G27:G29)</f>
        <v>721319.11609999998</v>
      </c>
      <c r="H25" s="43">
        <f t="shared" si="4"/>
        <v>35400.496299999999</v>
      </c>
      <c r="I25" s="43">
        <f t="shared" si="4"/>
        <v>905133.72889999999</v>
      </c>
      <c r="J25" s="43">
        <f t="shared" si="4"/>
        <v>814963.46059999987</v>
      </c>
      <c r="K25" s="43">
        <f t="shared" si="4"/>
        <v>90170.268299999996</v>
      </c>
      <c r="L25" s="43">
        <f t="shared" si="4"/>
        <v>750557.19660000002</v>
      </c>
      <c r="M25" s="43">
        <f t="shared" si="4"/>
        <v>714876.41989999998</v>
      </c>
      <c r="N25" s="44">
        <f t="shared" si="4"/>
        <v>35680.776700000002</v>
      </c>
    </row>
    <row r="26" spans="1:14" s="45" customFormat="1" ht="14.25" customHeight="1" x14ac:dyDescent="0.3">
      <c r="A26" s="36"/>
      <c r="B26" s="40"/>
      <c r="C26" s="41"/>
      <c r="D26" s="41"/>
      <c r="E26" s="42" t="s">
        <v>39</v>
      </c>
      <c r="F26" s="43"/>
      <c r="G26" s="43"/>
      <c r="H26" s="43"/>
      <c r="I26" s="43"/>
      <c r="J26" s="43"/>
      <c r="K26" s="43"/>
      <c r="L26" s="43"/>
      <c r="M26" s="43"/>
      <c r="N26" s="44"/>
    </row>
    <row r="27" spans="1:14" ht="31.5" customHeight="1" x14ac:dyDescent="0.3">
      <c r="A27" s="36">
        <v>2131</v>
      </c>
      <c r="B27" s="40" t="s">
        <v>2</v>
      </c>
      <c r="C27" s="41" t="s">
        <v>5</v>
      </c>
      <c r="D27" s="41" t="s">
        <v>3</v>
      </c>
      <c r="E27" s="42" t="s">
        <v>46</v>
      </c>
      <c r="F27" s="43">
        <f>SUM(G27:H27)</f>
        <v>180960.2</v>
      </c>
      <c r="G27" s="43">
        <v>180960.2</v>
      </c>
      <c r="H27" s="43">
        <v>0</v>
      </c>
      <c r="I27" s="43">
        <f>SUM(J27:K27)</f>
        <v>188504.55</v>
      </c>
      <c r="J27" s="43">
        <v>188324.55</v>
      </c>
      <c r="K27" s="43">
        <v>180</v>
      </c>
      <c r="L27" s="43">
        <f>SUM(M27:N27)</f>
        <v>175382.8659</v>
      </c>
      <c r="M27" s="43">
        <v>175202.8659</v>
      </c>
      <c r="N27" s="44">
        <v>180</v>
      </c>
    </row>
    <row r="28" spans="1:14" ht="24.75" customHeight="1" x14ac:dyDescent="0.3">
      <c r="A28" s="36">
        <v>2132</v>
      </c>
      <c r="B28" s="40" t="s">
        <v>2</v>
      </c>
      <c r="C28" s="41">
        <v>3</v>
      </c>
      <c r="D28" s="41">
        <v>2</v>
      </c>
      <c r="E28" s="42" t="s">
        <v>47</v>
      </c>
      <c r="F28" s="43">
        <f>SUM(G28:H28)</f>
        <v>600</v>
      </c>
      <c r="G28" s="43">
        <v>600</v>
      </c>
      <c r="H28" s="43">
        <v>0</v>
      </c>
      <c r="I28" s="43">
        <f>SUM(J28:K28)</f>
        <v>920</v>
      </c>
      <c r="J28" s="43">
        <v>920</v>
      </c>
      <c r="K28" s="43">
        <v>0</v>
      </c>
      <c r="L28" s="43">
        <f>SUM(M28:N28)</f>
        <v>396</v>
      </c>
      <c r="M28" s="43">
        <v>396</v>
      </c>
      <c r="N28" s="44">
        <v>0</v>
      </c>
    </row>
    <row r="29" spans="1:14" ht="20.25" customHeight="1" x14ac:dyDescent="0.3">
      <c r="A29" s="36">
        <v>2133</v>
      </c>
      <c r="B29" s="40" t="s">
        <v>2</v>
      </c>
      <c r="C29" s="41">
        <v>3</v>
      </c>
      <c r="D29" s="41">
        <v>3</v>
      </c>
      <c r="E29" s="42" t="s">
        <v>48</v>
      </c>
      <c r="F29" s="43">
        <f>SUM(G29:H29)</f>
        <v>575159.41240000003</v>
      </c>
      <c r="G29" s="43">
        <v>539758.91610000003</v>
      </c>
      <c r="H29" s="43">
        <v>35400.496299999999</v>
      </c>
      <c r="I29" s="43">
        <f>SUM(J29:K29)</f>
        <v>715709.17889999994</v>
      </c>
      <c r="J29" s="43">
        <v>625718.91059999994</v>
      </c>
      <c r="K29" s="43">
        <v>89990.268299999996</v>
      </c>
      <c r="L29" s="43">
        <f>SUM(M29:N29)</f>
        <v>574778.33070000005</v>
      </c>
      <c r="M29" s="43">
        <v>539277.554</v>
      </c>
      <c r="N29" s="44">
        <v>35500.776700000002</v>
      </c>
    </row>
    <row r="30" spans="1:14" ht="21.75" customHeight="1" x14ac:dyDescent="0.3">
      <c r="A30" s="36">
        <v>2140</v>
      </c>
      <c r="B30" s="40" t="s">
        <v>2</v>
      </c>
      <c r="C30" s="41">
        <v>4</v>
      </c>
      <c r="D30" s="41">
        <v>0</v>
      </c>
      <c r="E30" s="46" t="s">
        <v>49</v>
      </c>
      <c r="F30" s="43">
        <f>SUM(F32)</f>
        <v>0</v>
      </c>
      <c r="G30" s="43">
        <f t="shared" ref="G30:N30" si="5">SUM(G32)</f>
        <v>0</v>
      </c>
      <c r="H30" s="43">
        <f t="shared" si="5"/>
        <v>0</v>
      </c>
      <c r="I30" s="43">
        <f t="shared" si="5"/>
        <v>0</v>
      </c>
      <c r="J30" s="43">
        <f t="shared" si="5"/>
        <v>0</v>
      </c>
      <c r="K30" s="43">
        <f t="shared" si="5"/>
        <v>0</v>
      </c>
      <c r="L30" s="43">
        <f t="shared" si="5"/>
        <v>0</v>
      </c>
      <c r="M30" s="43">
        <f t="shared" si="5"/>
        <v>0</v>
      </c>
      <c r="N30" s="44">
        <f t="shared" si="5"/>
        <v>0</v>
      </c>
    </row>
    <row r="31" spans="1:14" s="45" customFormat="1" ht="15" customHeight="1" x14ac:dyDescent="0.3">
      <c r="A31" s="36"/>
      <c r="B31" s="40"/>
      <c r="C31" s="41"/>
      <c r="D31" s="41"/>
      <c r="E31" s="42" t="s">
        <v>39</v>
      </c>
      <c r="F31" s="43"/>
      <c r="G31" s="43"/>
      <c r="H31" s="43"/>
      <c r="I31" s="43"/>
      <c r="J31" s="43"/>
      <c r="K31" s="43"/>
      <c r="L31" s="43"/>
      <c r="M31" s="43"/>
      <c r="N31" s="44"/>
    </row>
    <row r="32" spans="1:14" ht="17.25" customHeight="1" x14ac:dyDescent="0.3">
      <c r="A32" s="36">
        <v>2141</v>
      </c>
      <c r="B32" s="40" t="s">
        <v>2</v>
      </c>
      <c r="C32" s="41">
        <v>4</v>
      </c>
      <c r="D32" s="41">
        <v>1</v>
      </c>
      <c r="E32" s="42" t="s">
        <v>49</v>
      </c>
      <c r="F32" s="43">
        <f>SUM(G32:H32)</f>
        <v>0</v>
      </c>
      <c r="G32" s="43">
        <v>0</v>
      </c>
      <c r="H32" s="43">
        <v>0</v>
      </c>
      <c r="I32" s="43">
        <f>SUM(J32:K32)</f>
        <v>0</v>
      </c>
      <c r="J32" s="43">
        <v>0</v>
      </c>
      <c r="K32" s="43">
        <v>0</v>
      </c>
      <c r="L32" s="43">
        <f>SUM(M32:N32)</f>
        <v>0</v>
      </c>
      <c r="M32" s="43">
        <v>0</v>
      </c>
      <c r="N32" s="44">
        <v>0</v>
      </c>
    </row>
    <row r="33" spans="1:14" ht="36.75" customHeight="1" x14ac:dyDescent="0.3">
      <c r="A33" s="36">
        <v>2150</v>
      </c>
      <c r="B33" s="40" t="s">
        <v>2</v>
      </c>
      <c r="C33" s="41">
        <v>5</v>
      </c>
      <c r="D33" s="41">
        <v>0</v>
      </c>
      <c r="E33" s="46" t="s">
        <v>50</v>
      </c>
      <c r="F33" s="43">
        <f>SUM(F35)</f>
        <v>264239.34820000001</v>
      </c>
      <c r="G33" s="43">
        <f t="shared" ref="G33:N33" si="6">SUM(G35)</f>
        <v>10150</v>
      </c>
      <c r="H33" s="43">
        <f t="shared" si="6"/>
        <v>254089.34820000001</v>
      </c>
      <c r="I33" s="43">
        <f t="shared" si="6"/>
        <v>323630.3481</v>
      </c>
      <c r="J33" s="43">
        <f t="shared" si="6"/>
        <v>12438.352000000001</v>
      </c>
      <c r="K33" s="43">
        <f t="shared" si="6"/>
        <v>311191.99609999999</v>
      </c>
      <c r="L33" s="43">
        <f t="shared" si="6"/>
        <v>146984.71590000001</v>
      </c>
      <c r="M33" s="43">
        <f t="shared" si="6"/>
        <v>11952.427</v>
      </c>
      <c r="N33" s="44">
        <f t="shared" si="6"/>
        <v>135032.28890000001</v>
      </c>
    </row>
    <row r="34" spans="1:14" s="45" customFormat="1" ht="16.5" customHeight="1" x14ac:dyDescent="0.3">
      <c r="A34" s="36"/>
      <c r="B34" s="40"/>
      <c r="C34" s="41"/>
      <c r="D34" s="41"/>
      <c r="E34" s="42" t="s">
        <v>39</v>
      </c>
      <c r="F34" s="43"/>
      <c r="G34" s="43"/>
      <c r="H34" s="43"/>
      <c r="I34" s="43"/>
      <c r="J34" s="43"/>
      <c r="K34" s="43"/>
      <c r="L34" s="43"/>
      <c r="M34" s="43"/>
      <c r="N34" s="44"/>
    </row>
    <row r="35" spans="1:14" ht="27.75" customHeight="1" x14ac:dyDescent="0.3">
      <c r="A35" s="36">
        <v>2151</v>
      </c>
      <c r="B35" s="40" t="s">
        <v>2</v>
      </c>
      <c r="C35" s="41">
        <v>5</v>
      </c>
      <c r="D35" s="41">
        <v>1</v>
      </c>
      <c r="E35" s="42" t="s">
        <v>50</v>
      </c>
      <c r="F35" s="43">
        <f>SUM(G35:H35)</f>
        <v>264239.34820000001</v>
      </c>
      <c r="G35" s="43">
        <v>10150</v>
      </c>
      <c r="H35" s="43">
        <v>254089.34820000001</v>
      </c>
      <c r="I35" s="43">
        <f>SUM(J35:K35)</f>
        <v>323630.3481</v>
      </c>
      <c r="J35" s="43">
        <v>12438.352000000001</v>
      </c>
      <c r="K35" s="43">
        <v>311191.99609999999</v>
      </c>
      <c r="L35" s="43">
        <f>SUM(M35:N35)</f>
        <v>146984.71590000001</v>
      </c>
      <c r="M35" s="43">
        <v>11952.427</v>
      </c>
      <c r="N35" s="44">
        <v>135032.28890000001</v>
      </c>
    </row>
    <row r="36" spans="1:14" ht="33.75" customHeight="1" x14ac:dyDescent="0.3">
      <c r="A36" s="36">
        <v>2160</v>
      </c>
      <c r="B36" s="40" t="s">
        <v>2</v>
      </c>
      <c r="C36" s="41">
        <v>6</v>
      </c>
      <c r="D36" s="41">
        <v>0</v>
      </c>
      <c r="E36" s="46" t="s">
        <v>51</v>
      </c>
      <c r="F36" s="43">
        <f>SUM(F38)</f>
        <v>2632958.5278000003</v>
      </c>
      <c r="G36" s="43">
        <f t="shared" ref="G36:N36" si="7">SUM(G38)</f>
        <v>1573018.9557</v>
      </c>
      <c r="H36" s="43">
        <f t="shared" si="7"/>
        <v>1059939.5721</v>
      </c>
      <c r="I36" s="43">
        <f t="shared" si="7"/>
        <v>4379168.9685000004</v>
      </c>
      <c r="J36" s="43">
        <f t="shared" si="7"/>
        <v>1838395.9280000001</v>
      </c>
      <c r="K36" s="43">
        <f t="shared" si="7"/>
        <v>2540773.0405000001</v>
      </c>
      <c r="L36" s="43">
        <f t="shared" si="7"/>
        <v>3295281.6397000002</v>
      </c>
      <c r="M36" s="43">
        <f t="shared" si="7"/>
        <v>1335128.5871000001</v>
      </c>
      <c r="N36" s="44">
        <f t="shared" si="7"/>
        <v>1960153.0526000001</v>
      </c>
    </row>
    <row r="37" spans="1:14" s="45" customFormat="1" ht="14.25" customHeight="1" x14ac:dyDescent="0.3">
      <c r="A37" s="36"/>
      <c r="B37" s="40"/>
      <c r="C37" s="41"/>
      <c r="D37" s="41"/>
      <c r="E37" s="42" t="s">
        <v>39</v>
      </c>
      <c r="F37" s="43"/>
      <c r="G37" s="43"/>
      <c r="H37" s="43"/>
      <c r="I37" s="43"/>
      <c r="J37" s="43"/>
      <c r="K37" s="43"/>
      <c r="L37" s="43"/>
      <c r="M37" s="43"/>
      <c r="N37" s="44"/>
    </row>
    <row r="38" spans="1:14" ht="28.5" customHeight="1" x14ac:dyDescent="0.3">
      <c r="A38" s="36">
        <v>2161</v>
      </c>
      <c r="B38" s="40" t="s">
        <v>2</v>
      </c>
      <c r="C38" s="41">
        <v>6</v>
      </c>
      <c r="D38" s="41">
        <v>1</v>
      </c>
      <c r="E38" s="42" t="s">
        <v>52</v>
      </c>
      <c r="F38" s="43">
        <f>SUM(G38:H38)</f>
        <v>2632958.5278000003</v>
      </c>
      <c r="G38" s="43">
        <v>1573018.9557</v>
      </c>
      <c r="H38" s="43">
        <v>1059939.5721</v>
      </c>
      <c r="I38" s="43">
        <f>SUM(J38:K38)</f>
        <v>4379168.9685000004</v>
      </c>
      <c r="J38" s="43">
        <v>1838395.9280000001</v>
      </c>
      <c r="K38" s="43">
        <v>2540773.0405000001</v>
      </c>
      <c r="L38" s="43">
        <f>SUM(M38:N38)</f>
        <v>3295281.6397000002</v>
      </c>
      <c r="M38" s="43">
        <v>1335128.5871000001</v>
      </c>
      <c r="N38" s="44">
        <v>1960153.0526000001</v>
      </c>
    </row>
    <row r="39" spans="1:14" x14ac:dyDescent="0.3">
      <c r="A39" s="36">
        <v>2170</v>
      </c>
      <c r="B39" s="40" t="s">
        <v>2</v>
      </c>
      <c r="C39" s="41">
        <v>7</v>
      </c>
      <c r="D39" s="41">
        <v>0</v>
      </c>
      <c r="E39" s="46" t="s">
        <v>53</v>
      </c>
      <c r="F39" s="43">
        <f>SUM(F41)</f>
        <v>0</v>
      </c>
      <c r="G39" s="43">
        <f t="shared" ref="G39:N39" si="8">SUM(G41)</f>
        <v>0</v>
      </c>
      <c r="H39" s="43">
        <f t="shared" si="8"/>
        <v>0</v>
      </c>
      <c r="I39" s="43">
        <f t="shared" si="8"/>
        <v>0</v>
      </c>
      <c r="J39" s="43">
        <f t="shared" si="8"/>
        <v>0</v>
      </c>
      <c r="K39" s="43">
        <f t="shared" si="8"/>
        <v>0</v>
      </c>
      <c r="L39" s="43">
        <f t="shared" si="8"/>
        <v>0</v>
      </c>
      <c r="M39" s="43">
        <f t="shared" si="8"/>
        <v>0</v>
      </c>
      <c r="N39" s="44">
        <f t="shared" si="8"/>
        <v>0</v>
      </c>
    </row>
    <row r="40" spans="1:14" s="45" customFormat="1" ht="14.25" customHeight="1" x14ac:dyDescent="0.3">
      <c r="A40" s="36"/>
      <c r="B40" s="40"/>
      <c r="C40" s="41"/>
      <c r="D40" s="41"/>
      <c r="E40" s="42" t="s">
        <v>39</v>
      </c>
      <c r="F40" s="43"/>
      <c r="G40" s="43"/>
      <c r="H40" s="43"/>
      <c r="I40" s="43"/>
      <c r="J40" s="43"/>
      <c r="K40" s="43"/>
      <c r="L40" s="43"/>
      <c r="M40" s="43"/>
      <c r="N40" s="44"/>
    </row>
    <row r="41" spans="1:14" x14ac:dyDescent="0.3">
      <c r="A41" s="36">
        <v>2171</v>
      </c>
      <c r="B41" s="40" t="s">
        <v>2</v>
      </c>
      <c r="C41" s="41">
        <v>7</v>
      </c>
      <c r="D41" s="41">
        <v>1</v>
      </c>
      <c r="E41" s="42" t="s">
        <v>53</v>
      </c>
      <c r="F41" s="43">
        <f>SUM(G41:H41)</f>
        <v>0</v>
      </c>
      <c r="G41" s="43">
        <v>0</v>
      </c>
      <c r="H41" s="43">
        <v>0</v>
      </c>
      <c r="I41" s="43">
        <f>SUM(J41:K41)</f>
        <v>0</v>
      </c>
      <c r="J41" s="43">
        <v>0</v>
      </c>
      <c r="K41" s="43">
        <v>0</v>
      </c>
      <c r="L41" s="43">
        <f>SUM(M41:N41)</f>
        <v>0</v>
      </c>
      <c r="M41" s="43">
        <v>0</v>
      </c>
      <c r="N41" s="44">
        <v>0</v>
      </c>
    </row>
    <row r="42" spans="1:14" ht="29.25" customHeight="1" x14ac:dyDescent="0.3">
      <c r="A42" s="36">
        <v>2180</v>
      </c>
      <c r="B42" s="40" t="s">
        <v>2</v>
      </c>
      <c r="C42" s="41">
        <v>8</v>
      </c>
      <c r="D42" s="41">
        <v>0</v>
      </c>
      <c r="E42" s="46" t="s">
        <v>54</v>
      </c>
      <c r="F42" s="43">
        <f>SUM(F44)</f>
        <v>0</v>
      </c>
      <c r="G42" s="43">
        <f t="shared" ref="G42:N42" si="9">SUM(G44)</f>
        <v>0</v>
      </c>
      <c r="H42" s="43">
        <f t="shared" si="9"/>
        <v>0</v>
      </c>
      <c r="I42" s="43">
        <f t="shared" si="9"/>
        <v>0</v>
      </c>
      <c r="J42" s="43">
        <f t="shared" si="9"/>
        <v>0</v>
      </c>
      <c r="K42" s="43">
        <f t="shared" si="9"/>
        <v>0</v>
      </c>
      <c r="L42" s="43">
        <f t="shared" si="9"/>
        <v>0</v>
      </c>
      <c r="M42" s="43">
        <f t="shared" si="9"/>
        <v>0</v>
      </c>
      <c r="N42" s="44">
        <f t="shared" si="9"/>
        <v>0</v>
      </c>
    </row>
    <row r="43" spans="1:14" s="45" customFormat="1" ht="18.75" customHeight="1" x14ac:dyDescent="0.3">
      <c r="A43" s="36"/>
      <c r="B43" s="40"/>
      <c r="C43" s="41"/>
      <c r="D43" s="41"/>
      <c r="E43" s="42" t="s">
        <v>39</v>
      </c>
      <c r="F43" s="43"/>
      <c r="G43" s="43"/>
      <c r="H43" s="43"/>
      <c r="I43" s="43"/>
      <c r="J43" s="43"/>
      <c r="K43" s="43"/>
      <c r="L43" s="43"/>
      <c r="M43" s="43"/>
      <c r="N43" s="44"/>
    </row>
    <row r="44" spans="1:14" ht="28.5" customHeight="1" x14ac:dyDescent="0.3">
      <c r="A44" s="36">
        <v>2181</v>
      </c>
      <c r="B44" s="40" t="s">
        <v>2</v>
      </c>
      <c r="C44" s="41">
        <v>8</v>
      </c>
      <c r="D44" s="41">
        <v>1</v>
      </c>
      <c r="E44" s="42" t="s">
        <v>54</v>
      </c>
      <c r="F44" s="43">
        <f>SUM(F46:F47)</f>
        <v>0</v>
      </c>
      <c r="G44" s="43">
        <f t="shared" ref="G44:N44" si="10">SUM(G46:G47)</f>
        <v>0</v>
      </c>
      <c r="H44" s="43">
        <f t="shared" si="10"/>
        <v>0</v>
      </c>
      <c r="I44" s="43">
        <f t="shared" si="10"/>
        <v>0</v>
      </c>
      <c r="J44" s="43">
        <f t="shared" si="10"/>
        <v>0</v>
      </c>
      <c r="K44" s="43">
        <f t="shared" si="10"/>
        <v>0</v>
      </c>
      <c r="L44" s="43">
        <f t="shared" si="10"/>
        <v>0</v>
      </c>
      <c r="M44" s="43">
        <f t="shared" si="10"/>
        <v>0</v>
      </c>
      <c r="N44" s="44">
        <f t="shared" si="10"/>
        <v>0</v>
      </c>
    </row>
    <row r="45" spans="1:14" x14ac:dyDescent="0.3">
      <c r="A45" s="36"/>
      <c r="B45" s="40"/>
      <c r="C45" s="41"/>
      <c r="D45" s="41"/>
      <c r="E45" s="42" t="s">
        <v>39</v>
      </c>
      <c r="F45" s="43"/>
      <c r="G45" s="43"/>
      <c r="H45" s="43"/>
      <c r="I45" s="43"/>
      <c r="J45" s="43"/>
      <c r="K45" s="43"/>
      <c r="L45" s="43"/>
      <c r="M45" s="43"/>
      <c r="N45" s="44"/>
    </row>
    <row r="46" spans="1:14" x14ac:dyDescent="0.3">
      <c r="A46" s="36">
        <v>2182</v>
      </c>
      <c r="B46" s="40" t="s">
        <v>2</v>
      </c>
      <c r="C46" s="41">
        <v>8</v>
      </c>
      <c r="D46" s="41">
        <v>1</v>
      </c>
      <c r="E46" s="42" t="s">
        <v>202</v>
      </c>
      <c r="F46" s="43">
        <f>SUM(G46:H46)</f>
        <v>0</v>
      </c>
      <c r="G46" s="43">
        <v>0</v>
      </c>
      <c r="H46" s="43">
        <v>0</v>
      </c>
      <c r="I46" s="43">
        <f>SUM(J46:K46)</f>
        <v>0</v>
      </c>
      <c r="J46" s="43">
        <v>0</v>
      </c>
      <c r="K46" s="43">
        <v>0</v>
      </c>
      <c r="L46" s="43">
        <f>SUM(M46:N46)</f>
        <v>0</v>
      </c>
      <c r="M46" s="43">
        <v>0</v>
      </c>
      <c r="N46" s="44">
        <v>0</v>
      </c>
    </row>
    <row r="47" spans="1:14" x14ac:dyDescent="0.3">
      <c r="A47" s="36">
        <v>2183</v>
      </c>
      <c r="B47" s="40" t="s">
        <v>2</v>
      </c>
      <c r="C47" s="41">
        <v>8</v>
      </c>
      <c r="D47" s="41">
        <v>1</v>
      </c>
      <c r="E47" s="42" t="s">
        <v>55</v>
      </c>
      <c r="F47" s="43">
        <f>SUM(G47:H47)</f>
        <v>0</v>
      </c>
      <c r="G47" s="43">
        <v>0</v>
      </c>
      <c r="H47" s="43">
        <v>0</v>
      </c>
      <c r="I47" s="43">
        <f>SUM(J47:K47)</f>
        <v>0</v>
      </c>
      <c r="J47" s="43">
        <v>0</v>
      </c>
      <c r="K47" s="43">
        <v>0</v>
      </c>
      <c r="L47" s="43">
        <f>SUM(M47:N47)</f>
        <v>0</v>
      </c>
      <c r="M47" s="43">
        <v>0</v>
      </c>
      <c r="N47" s="44">
        <v>0</v>
      </c>
    </row>
    <row r="48" spans="1:14" s="48" customFormat="1" ht="36" customHeight="1" x14ac:dyDescent="0.2">
      <c r="A48" s="47">
        <v>2200</v>
      </c>
      <c r="B48" s="37" t="s">
        <v>6</v>
      </c>
      <c r="C48" s="38">
        <v>0</v>
      </c>
      <c r="D48" s="38">
        <v>0</v>
      </c>
      <c r="E48" s="32" t="s">
        <v>56</v>
      </c>
      <c r="F48" s="33">
        <f>SUM(F50,F53,F56,F59,F62)</f>
        <v>76290.8</v>
      </c>
      <c r="G48" s="33">
        <f t="shared" ref="G48:N48" si="11">SUM(G50,G53,G56,G59,G62)</f>
        <v>74040.800000000003</v>
      </c>
      <c r="H48" s="33">
        <f t="shared" si="11"/>
        <v>2250</v>
      </c>
      <c r="I48" s="33">
        <f t="shared" si="11"/>
        <v>94565.47</v>
      </c>
      <c r="J48" s="33">
        <f t="shared" si="11"/>
        <v>75354.47</v>
      </c>
      <c r="K48" s="33">
        <f t="shared" si="11"/>
        <v>19211</v>
      </c>
      <c r="L48" s="33">
        <f t="shared" si="11"/>
        <v>52705.837</v>
      </c>
      <c r="M48" s="33">
        <f t="shared" si="11"/>
        <v>36616.489000000001</v>
      </c>
      <c r="N48" s="34">
        <f t="shared" si="11"/>
        <v>16089.348000000002</v>
      </c>
    </row>
    <row r="49" spans="1:14" ht="26.25" customHeight="1" x14ac:dyDescent="0.3">
      <c r="A49" s="36"/>
      <c r="B49" s="40"/>
      <c r="C49" s="41"/>
      <c r="D49" s="41"/>
      <c r="E49" s="42" t="s">
        <v>25</v>
      </c>
      <c r="F49" s="43"/>
      <c r="G49" s="43"/>
      <c r="H49" s="43"/>
      <c r="I49" s="43"/>
      <c r="J49" s="43"/>
      <c r="K49" s="43"/>
      <c r="L49" s="43"/>
      <c r="M49" s="43"/>
      <c r="N49" s="44"/>
    </row>
    <row r="50" spans="1:14" ht="21" customHeight="1" x14ac:dyDescent="0.3">
      <c r="A50" s="36">
        <v>2210</v>
      </c>
      <c r="B50" s="40" t="s">
        <v>6</v>
      </c>
      <c r="C50" s="41">
        <v>1</v>
      </c>
      <c r="D50" s="41">
        <v>0</v>
      </c>
      <c r="E50" s="46" t="s">
        <v>57</v>
      </c>
      <c r="F50" s="43">
        <f>SUM(F52)</f>
        <v>1500</v>
      </c>
      <c r="G50" s="43">
        <f t="shared" ref="G50:N50" si="12">SUM(G52)</f>
        <v>1500</v>
      </c>
      <c r="H50" s="43">
        <f t="shared" si="12"/>
        <v>0</v>
      </c>
      <c r="I50" s="43">
        <f t="shared" si="12"/>
        <v>1850</v>
      </c>
      <c r="J50" s="43">
        <f t="shared" si="12"/>
        <v>1850</v>
      </c>
      <c r="K50" s="43">
        <f t="shared" si="12"/>
        <v>0</v>
      </c>
      <c r="L50" s="43">
        <f t="shared" si="12"/>
        <v>494.95</v>
      </c>
      <c r="M50" s="43">
        <f t="shared" si="12"/>
        <v>494.95</v>
      </c>
      <c r="N50" s="44">
        <f t="shared" si="12"/>
        <v>0</v>
      </c>
    </row>
    <row r="51" spans="1:14" s="45" customFormat="1" ht="10.5" customHeight="1" x14ac:dyDescent="0.3">
      <c r="A51" s="36"/>
      <c r="B51" s="40"/>
      <c r="C51" s="41"/>
      <c r="D51" s="41"/>
      <c r="E51" s="42" t="s">
        <v>39</v>
      </c>
      <c r="F51" s="43"/>
      <c r="G51" s="43"/>
      <c r="H51" s="43"/>
      <c r="I51" s="43"/>
      <c r="J51" s="43"/>
      <c r="K51" s="43"/>
      <c r="L51" s="43"/>
      <c r="M51" s="43"/>
      <c r="N51" s="44"/>
    </row>
    <row r="52" spans="1:14" ht="19.5" customHeight="1" x14ac:dyDescent="0.3">
      <c r="A52" s="36">
        <v>2211</v>
      </c>
      <c r="B52" s="40" t="s">
        <v>6</v>
      </c>
      <c r="C52" s="41">
        <v>1</v>
      </c>
      <c r="D52" s="41">
        <v>1</v>
      </c>
      <c r="E52" s="42" t="s">
        <v>57</v>
      </c>
      <c r="F52" s="43">
        <f>SUM(G52:H52)</f>
        <v>1500</v>
      </c>
      <c r="G52" s="43">
        <v>1500</v>
      </c>
      <c r="H52" s="43">
        <v>0</v>
      </c>
      <c r="I52" s="43">
        <f>SUM(J52:K52)</f>
        <v>1850</v>
      </c>
      <c r="J52" s="43">
        <v>1850</v>
      </c>
      <c r="K52" s="43">
        <v>0</v>
      </c>
      <c r="L52" s="43">
        <f>SUM(M52:N52)</f>
        <v>494.95</v>
      </c>
      <c r="M52" s="43">
        <v>494.95</v>
      </c>
      <c r="N52" s="44">
        <v>0</v>
      </c>
    </row>
    <row r="53" spans="1:14" ht="17.25" customHeight="1" x14ac:dyDescent="0.3">
      <c r="A53" s="36">
        <v>2220</v>
      </c>
      <c r="B53" s="40" t="s">
        <v>6</v>
      </c>
      <c r="C53" s="41">
        <v>2</v>
      </c>
      <c r="D53" s="41">
        <v>0</v>
      </c>
      <c r="E53" s="46" t="s">
        <v>58</v>
      </c>
      <c r="F53" s="43">
        <f>SUM(F55)</f>
        <v>33710.800000000003</v>
      </c>
      <c r="G53" s="43">
        <f t="shared" ref="G53:N53" si="13">SUM(G55)</f>
        <v>31460.799999999999</v>
      </c>
      <c r="H53" s="43">
        <f t="shared" si="13"/>
        <v>2250</v>
      </c>
      <c r="I53" s="43">
        <f t="shared" si="13"/>
        <v>53580.47</v>
      </c>
      <c r="J53" s="43">
        <f t="shared" si="13"/>
        <v>34369.47</v>
      </c>
      <c r="K53" s="43">
        <f t="shared" si="13"/>
        <v>19211</v>
      </c>
      <c r="L53" s="43">
        <f t="shared" si="13"/>
        <v>30700.759000000002</v>
      </c>
      <c r="M53" s="43">
        <f t="shared" si="13"/>
        <v>14611.411</v>
      </c>
      <c r="N53" s="44">
        <f t="shared" si="13"/>
        <v>16089.348000000002</v>
      </c>
    </row>
    <row r="54" spans="1:14" s="45" customFormat="1" ht="10.5" customHeight="1" x14ac:dyDescent="0.3">
      <c r="A54" s="36"/>
      <c r="B54" s="40"/>
      <c r="C54" s="41"/>
      <c r="D54" s="41"/>
      <c r="E54" s="42" t="s">
        <v>39</v>
      </c>
      <c r="F54" s="43"/>
      <c r="G54" s="43"/>
      <c r="H54" s="43"/>
      <c r="I54" s="43"/>
      <c r="J54" s="43"/>
      <c r="K54" s="43"/>
      <c r="L54" s="43"/>
      <c r="M54" s="43"/>
      <c r="N54" s="44"/>
    </row>
    <row r="55" spans="1:14" ht="15.75" customHeight="1" x14ac:dyDescent="0.3">
      <c r="A55" s="36">
        <v>2221</v>
      </c>
      <c r="B55" s="40" t="s">
        <v>6</v>
      </c>
      <c r="C55" s="41">
        <v>2</v>
      </c>
      <c r="D55" s="41">
        <v>1</v>
      </c>
      <c r="E55" s="42" t="s">
        <v>58</v>
      </c>
      <c r="F55" s="43">
        <f>SUM(G55:H55)</f>
        <v>33710.800000000003</v>
      </c>
      <c r="G55" s="43">
        <v>31460.799999999999</v>
      </c>
      <c r="H55" s="43">
        <v>2250</v>
      </c>
      <c r="I55" s="43">
        <f>SUM(J55:K55)</f>
        <v>53580.47</v>
      </c>
      <c r="J55" s="43">
        <v>34369.47</v>
      </c>
      <c r="K55" s="43">
        <v>19211</v>
      </c>
      <c r="L55" s="43">
        <f>SUM(M55:N55)</f>
        <v>30700.759000000002</v>
      </c>
      <c r="M55" s="43">
        <v>14611.411</v>
      </c>
      <c r="N55" s="44">
        <v>16089.348000000002</v>
      </c>
    </row>
    <row r="56" spans="1:14" ht="17.25" customHeight="1" x14ac:dyDescent="0.3">
      <c r="A56" s="36">
        <v>2230</v>
      </c>
      <c r="B56" s="40" t="s">
        <v>6</v>
      </c>
      <c r="C56" s="41">
        <v>3</v>
      </c>
      <c r="D56" s="41">
        <v>0</v>
      </c>
      <c r="E56" s="46" t="s">
        <v>59</v>
      </c>
      <c r="F56" s="43">
        <f>SUM(F58)</f>
        <v>100</v>
      </c>
      <c r="G56" s="43">
        <f t="shared" ref="G56:N56" si="14">SUM(G58)</f>
        <v>100</v>
      </c>
      <c r="H56" s="43">
        <f t="shared" si="14"/>
        <v>0</v>
      </c>
      <c r="I56" s="43">
        <f t="shared" si="14"/>
        <v>100</v>
      </c>
      <c r="J56" s="43">
        <f t="shared" si="14"/>
        <v>100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4">
        <f t="shared" si="14"/>
        <v>0</v>
      </c>
    </row>
    <row r="57" spans="1:14" s="45" customFormat="1" ht="14.25" customHeight="1" x14ac:dyDescent="0.3">
      <c r="A57" s="36"/>
      <c r="B57" s="40"/>
      <c r="C57" s="41"/>
      <c r="D57" s="41"/>
      <c r="E57" s="42" t="s">
        <v>39</v>
      </c>
      <c r="F57" s="43"/>
      <c r="G57" s="43"/>
      <c r="H57" s="43"/>
      <c r="I57" s="43"/>
      <c r="J57" s="43"/>
      <c r="K57" s="43"/>
      <c r="L57" s="43"/>
      <c r="M57" s="43"/>
      <c r="N57" s="44"/>
    </row>
    <row r="58" spans="1:14" ht="19.5" customHeight="1" x14ac:dyDescent="0.3">
      <c r="A58" s="36">
        <v>2231</v>
      </c>
      <c r="B58" s="40" t="s">
        <v>6</v>
      </c>
      <c r="C58" s="41">
        <v>3</v>
      </c>
      <c r="D58" s="41">
        <v>1</v>
      </c>
      <c r="E58" s="42" t="s">
        <v>59</v>
      </c>
      <c r="F58" s="43">
        <f>SUM(G58:H58)</f>
        <v>100</v>
      </c>
      <c r="G58" s="43">
        <v>100</v>
      </c>
      <c r="H58" s="43">
        <v>0</v>
      </c>
      <c r="I58" s="43">
        <f>SUM(J58:K58)</f>
        <v>100</v>
      </c>
      <c r="J58" s="43">
        <v>100</v>
      </c>
      <c r="K58" s="43">
        <v>0</v>
      </c>
      <c r="L58" s="43">
        <f>SUM(M58:N58)</f>
        <v>0</v>
      </c>
      <c r="M58" s="43">
        <v>0</v>
      </c>
      <c r="N58" s="44">
        <v>0</v>
      </c>
    </row>
    <row r="59" spans="1:14" ht="31.5" customHeight="1" x14ac:dyDescent="0.3">
      <c r="A59" s="36">
        <v>2240</v>
      </c>
      <c r="B59" s="40" t="s">
        <v>6</v>
      </c>
      <c r="C59" s="41">
        <v>4</v>
      </c>
      <c r="D59" s="41">
        <v>0</v>
      </c>
      <c r="E59" s="46" t="s">
        <v>60</v>
      </c>
      <c r="F59" s="43">
        <f>SUM(F61)</f>
        <v>0</v>
      </c>
      <c r="G59" s="43">
        <f t="shared" ref="G59:N59" si="15">SUM(G61)</f>
        <v>0</v>
      </c>
      <c r="H59" s="43">
        <f t="shared" si="15"/>
        <v>0</v>
      </c>
      <c r="I59" s="43">
        <f t="shared" si="15"/>
        <v>0</v>
      </c>
      <c r="J59" s="43">
        <f t="shared" si="15"/>
        <v>0</v>
      </c>
      <c r="K59" s="43">
        <f t="shared" si="15"/>
        <v>0</v>
      </c>
      <c r="L59" s="43">
        <f t="shared" si="15"/>
        <v>0</v>
      </c>
      <c r="M59" s="43">
        <f t="shared" si="15"/>
        <v>0</v>
      </c>
      <c r="N59" s="44">
        <f t="shared" si="15"/>
        <v>0</v>
      </c>
    </row>
    <row r="60" spans="1:14" s="45" customFormat="1" ht="15.75" customHeight="1" x14ac:dyDescent="0.3">
      <c r="A60" s="36"/>
      <c r="B60" s="40"/>
      <c r="C60" s="41"/>
      <c r="D60" s="41"/>
      <c r="E60" s="42" t="s">
        <v>39</v>
      </c>
      <c r="F60" s="43"/>
      <c r="G60" s="43"/>
      <c r="H60" s="43"/>
      <c r="I60" s="43"/>
      <c r="J60" s="43"/>
      <c r="K60" s="43"/>
      <c r="L60" s="43"/>
      <c r="M60" s="43"/>
      <c r="N60" s="44"/>
    </row>
    <row r="61" spans="1:14" ht="30" customHeight="1" x14ac:dyDescent="0.3">
      <c r="A61" s="36">
        <v>2241</v>
      </c>
      <c r="B61" s="40" t="s">
        <v>6</v>
      </c>
      <c r="C61" s="41">
        <v>4</v>
      </c>
      <c r="D61" s="41">
        <v>1</v>
      </c>
      <c r="E61" s="42" t="s">
        <v>60</v>
      </c>
      <c r="F61" s="43">
        <f>SUM(G61:H61)</f>
        <v>0</v>
      </c>
      <c r="G61" s="43">
        <v>0</v>
      </c>
      <c r="H61" s="43">
        <v>0</v>
      </c>
      <c r="I61" s="43">
        <f>SUM(J61:K61)</f>
        <v>0</v>
      </c>
      <c r="J61" s="43">
        <v>0</v>
      </c>
      <c r="K61" s="43">
        <v>0</v>
      </c>
      <c r="L61" s="43">
        <f>SUM(M61:N61)</f>
        <v>0</v>
      </c>
      <c r="M61" s="43">
        <v>0</v>
      </c>
      <c r="N61" s="44">
        <v>0</v>
      </c>
    </row>
    <row r="62" spans="1:14" ht="20.25" customHeight="1" x14ac:dyDescent="0.3">
      <c r="A62" s="36">
        <v>2250</v>
      </c>
      <c r="B62" s="40" t="s">
        <v>6</v>
      </c>
      <c r="C62" s="41">
        <v>5</v>
      </c>
      <c r="D62" s="41">
        <v>0</v>
      </c>
      <c r="E62" s="46" t="s">
        <v>61</v>
      </c>
      <c r="F62" s="43">
        <f>SUM(F64)</f>
        <v>40980</v>
      </c>
      <c r="G62" s="43">
        <f t="shared" ref="G62:N62" si="16">SUM(G64)</f>
        <v>40980</v>
      </c>
      <c r="H62" s="43">
        <f t="shared" si="16"/>
        <v>0</v>
      </c>
      <c r="I62" s="43">
        <f t="shared" si="16"/>
        <v>39035</v>
      </c>
      <c r="J62" s="43">
        <f t="shared" si="16"/>
        <v>39035</v>
      </c>
      <c r="K62" s="43">
        <f t="shared" si="16"/>
        <v>0</v>
      </c>
      <c r="L62" s="43">
        <f t="shared" si="16"/>
        <v>21510.128000000001</v>
      </c>
      <c r="M62" s="43">
        <f t="shared" si="16"/>
        <v>21510.128000000001</v>
      </c>
      <c r="N62" s="44">
        <f t="shared" si="16"/>
        <v>0</v>
      </c>
    </row>
    <row r="63" spans="1:14" s="45" customFormat="1" ht="13.5" customHeight="1" x14ac:dyDescent="0.3">
      <c r="A63" s="36"/>
      <c r="B63" s="40"/>
      <c r="C63" s="41"/>
      <c r="D63" s="41"/>
      <c r="E63" s="42" t="s">
        <v>39</v>
      </c>
      <c r="F63" s="43"/>
      <c r="G63" s="43"/>
      <c r="H63" s="43"/>
      <c r="I63" s="43"/>
      <c r="J63" s="43"/>
      <c r="K63" s="43"/>
      <c r="L63" s="43"/>
      <c r="M63" s="43"/>
      <c r="N63" s="44"/>
    </row>
    <row r="64" spans="1:14" ht="18.75" customHeight="1" x14ac:dyDescent="0.3">
      <c r="A64" s="36">
        <v>2251</v>
      </c>
      <c r="B64" s="40" t="s">
        <v>6</v>
      </c>
      <c r="C64" s="41">
        <v>5</v>
      </c>
      <c r="D64" s="41">
        <v>1</v>
      </c>
      <c r="E64" s="42" t="s">
        <v>61</v>
      </c>
      <c r="F64" s="43">
        <f>SUM(G64:H64)</f>
        <v>40980</v>
      </c>
      <c r="G64" s="43">
        <v>40980</v>
      </c>
      <c r="H64" s="43">
        <v>0</v>
      </c>
      <c r="I64" s="43">
        <f>SUM(J64:K64)</f>
        <v>39035</v>
      </c>
      <c r="J64" s="43">
        <v>39035</v>
      </c>
      <c r="K64" s="43">
        <v>0</v>
      </c>
      <c r="L64" s="43">
        <f>SUM(M64:N64)</f>
        <v>21510.128000000001</v>
      </c>
      <c r="M64" s="43">
        <v>21510.128000000001</v>
      </c>
      <c r="N64" s="44">
        <v>0</v>
      </c>
    </row>
    <row r="65" spans="1:14" s="48" customFormat="1" ht="55.5" customHeight="1" x14ac:dyDescent="0.2">
      <c r="A65" s="47">
        <v>2300</v>
      </c>
      <c r="B65" s="37" t="s">
        <v>7</v>
      </c>
      <c r="C65" s="38">
        <v>0</v>
      </c>
      <c r="D65" s="38">
        <v>0</v>
      </c>
      <c r="E65" s="49" t="s">
        <v>203</v>
      </c>
      <c r="F65" s="33">
        <f t="shared" ref="F65:N65" si="17">SUM(F67,F72,F75,F79,F82,F85,F88,F91)</f>
        <v>17045</v>
      </c>
      <c r="G65" s="33">
        <f t="shared" si="17"/>
        <v>14445</v>
      </c>
      <c r="H65" s="33">
        <f t="shared" si="17"/>
        <v>2600</v>
      </c>
      <c r="I65" s="33">
        <f t="shared" si="17"/>
        <v>11220.000599999999</v>
      </c>
      <c r="J65" s="33">
        <f t="shared" si="17"/>
        <v>7620.0006000000003</v>
      </c>
      <c r="K65" s="33">
        <f t="shared" si="17"/>
        <v>3600</v>
      </c>
      <c r="L65" s="33">
        <f t="shared" si="17"/>
        <v>3859</v>
      </c>
      <c r="M65" s="33">
        <f t="shared" si="17"/>
        <v>1356</v>
      </c>
      <c r="N65" s="34">
        <f t="shared" si="17"/>
        <v>2503</v>
      </c>
    </row>
    <row r="66" spans="1:14" ht="11.25" customHeight="1" x14ac:dyDescent="0.3">
      <c r="A66" s="36"/>
      <c r="B66" s="40"/>
      <c r="C66" s="41"/>
      <c r="D66" s="41"/>
      <c r="E66" s="42" t="s">
        <v>25</v>
      </c>
      <c r="F66" s="43"/>
      <c r="G66" s="43"/>
      <c r="H66" s="43"/>
      <c r="I66" s="43"/>
      <c r="J66" s="43"/>
      <c r="K66" s="43"/>
      <c r="L66" s="43"/>
      <c r="M66" s="43"/>
      <c r="N66" s="44"/>
    </row>
    <row r="67" spans="1:14" ht="19.5" customHeight="1" x14ac:dyDescent="0.3">
      <c r="A67" s="36">
        <v>2310</v>
      </c>
      <c r="B67" s="40" t="s">
        <v>7</v>
      </c>
      <c r="C67" s="41">
        <v>1</v>
      </c>
      <c r="D67" s="41">
        <v>0</v>
      </c>
      <c r="E67" s="46" t="s">
        <v>62</v>
      </c>
      <c r="F67" s="43">
        <f>SUM(F69:F71)</f>
        <v>200</v>
      </c>
      <c r="G67" s="43">
        <f t="shared" ref="G67:N67" si="18">SUM(G69:G71)</f>
        <v>200</v>
      </c>
      <c r="H67" s="43">
        <f t="shared" si="18"/>
        <v>0</v>
      </c>
      <c r="I67" s="43">
        <f t="shared" si="18"/>
        <v>1140</v>
      </c>
      <c r="J67" s="43">
        <f t="shared" si="18"/>
        <v>140</v>
      </c>
      <c r="K67" s="43">
        <f t="shared" si="18"/>
        <v>1000</v>
      </c>
      <c r="L67" s="43">
        <f t="shared" si="18"/>
        <v>40</v>
      </c>
      <c r="M67" s="43">
        <f t="shared" si="18"/>
        <v>40</v>
      </c>
      <c r="N67" s="44">
        <f t="shared" si="18"/>
        <v>0</v>
      </c>
    </row>
    <row r="68" spans="1:14" s="45" customFormat="1" ht="12.75" customHeight="1" x14ac:dyDescent="0.3">
      <c r="A68" s="36"/>
      <c r="B68" s="40"/>
      <c r="C68" s="41"/>
      <c r="D68" s="41"/>
      <c r="E68" s="42" t="s">
        <v>39</v>
      </c>
      <c r="F68" s="43"/>
      <c r="G68" s="43"/>
      <c r="H68" s="43"/>
      <c r="I68" s="43"/>
      <c r="J68" s="43"/>
      <c r="K68" s="43"/>
      <c r="L68" s="43"/>
      <c r="M68" s="43"/>
      <c r="N68" s="44"/>
    </row>
    <row r="69" spans="1:14" ht="21.75" customHeight="1" x14ac:dyDescent="0.3">
      <c r="A69" s="36">
        <v>2311</v>
      </c>
      <c r="B69" s="40" t="s">
        <v>7</v>
      </c>
      <c r="C69" s="41">
        <v>1</v>
      </c>
      <c r="D69" s="41">
        <v>1</v>
      </c>
      <c r="E69" s="42" t="s">
        <v>63</v>
      </c>
      <c r="F69" s="43">
        <f>SUM(G69:H69)</f>
        <v>200</v>
      </c>
      <c r="G69" s="43">
        <v>200</v>
      </c>
      <c r="H69" s="43">
        <v>0</v>
      </c>
      <c r="I69" s="43">
        <f>SUM(J69:K69)</f>
        <v>1140</v>
      </c>
      <c r="J69" s="43">
        <v>140</v>
      </c>
      <c r="K69" s="43">
        <v>1000</v>
      </c>
      <c r="L69" s="43">
        <f>SUM(M69:N69)</f>
        <v>40</v>
      </c>
      <c r="M69" s="43">
        <v>40</v>
      </c>
      <c r="N69" s="44">
        <v>0</v>
      </c>
    </row>
    <row r="70" spans="1:14" x14ac:dyDescent="0.3">
      <c r="A70" s="36">
        <v>2312</v>
      </c>
      <c r="B70" s="40" t="s">
        <v>7</v>
      </c>
      <c r="C70" s="41">
        <v>1</v>
      </c>
      <c r="D70" s="41">
        <v>2</v>
      </c>
      <c r="E70" s="42" t="s">
        <v>64</v>
      </c>
      <c r="F70" s="43">
        <f>SUM(G70:H70)</f>
        <v>0</v>
      </c>
      <c r="G70" s="43">
        <v>0</v>
      </c>
      <c r="H70" s="43">
        <v>0</v>
      </c>
      <c r="I70" s="43">
        <f>SUM(J70:K70)</f>
        <v>0</v>
      </c>
      <c r="J70" s="43">
        <v>0</v>
      </c>
      <c r="K70" s="43">
        <v>0</v>
      </c>
      <c r="L70" s="43">
        <f>SUM(M70:N70)</f>
        <v>0</v>
      </c>
      <c r="M70" s="43">
        <v>0</v>
      </c>
      <c r="N70" s="44">
        <v>0</v>
      </c>
    </row>
    <row r="71" spans="1:14" x14ac:dyDescent="0.3">
      <c r="A71" s="36">
        <v>2313</v>
      </c>
      <c r="B71" s="40" t="s">
        <v>7</v>
      </c>
      <c r="C71" s="41">
        <v>1</v>
      </c>
      <c r="D71" s="41">
        <v>3</v>
      </c>
      <c r="E71" s="42" t="s">
        <v>65</v>
      </c>
      <c r="F71" s="43">
        <f>SUM(G71:H71)</f>
        <v>0</v>
      </c>
      <c r="G71" s="43">
        <v>0</v>
      </c>
      <c r="H71" s="43">
        <v>0</v>
      </c>
      <c r="I71" s="43">
        <f>SUM(J71:K71)</f>
        <v>0</v>
      </c>
      <c r="J71" s="43">
        <v>0</v>
      </c>
      <c r="K71" s="43">
        <v>0</v>
      </c>
      <c r="L71" s="43">
        <f>SUM(M71:N71)</f>
        <v>0</v>
      </c>
      <c r="M71" s="43">
        <v>0</v>
      </c>
      <c r="N71" s="44">
        <v>0</v>
      </c>
    </row>
    <row r="72" spans="1:14" ht="19.5" customHeight="1" x14ac:dyDescent="0.3">
      <c r="A72" s="36">
        <v>2320</v>
      </c>
      <c r="B72" s="40" t="s">
        <v>7</v>
      </c>
      <c r="C72" s="41">
        <v>2</v>
      </c>
      <c r="D72" s="41">
        <v>0</v>
      </c>
      <c r="E72" s="46" t="s">
        <v>66</v>
      </c>
      <c r="F72" s="43">
        <f>SUM(F74)</f>
        <v>14845</v>
      </c>
      <c r="G72" s="43">
        <f t="shared" ref="G72:N72" si="19">SUM(G74)</f>
        <v>12245</v>
      </c>
      <c r="H72" s="43">
        <f t="shared" si="19"/>
        <v>2600</v>
      </c>
      <c r="I72" s="43">
        <f t="shared" si="19"/>
        <v>9880.0005999999994</v>
      </c>
      <c r="J72" s="43">
        <f t="shared" si="19"/>
        <v>7280.0006000000003</v>
      </c>
      <c r="K72" s="43">
        <f t="shared" si="19"/>
        <v>2600</v>
      </c>
      <c r="L72" s="43">
        <f t="shared" si="19"/>
        <v>3619</v>
      </c>
      <c r="M72" s="43">
        <f t="shared" si="19"/>
        <v>1116</v>
      </c>
      <c r="N72" s="44">
        <f t="shared" si="19"/>
        <v>2503</v>
      </c>
    </row>
    <row r="73" spans="1:14" s="45" customFormat="1" ht="14.25" customHeight="1" x14ac:dyDescent="0.3">
      <c r="A73" s="36"/>
      <c r="B73" s="40"/>
      <c r="C73" s="41"/>
      <c r="D73" s="41"/>
      <c r="E73" s="42" t="s">
        <v>39</v>
      </c>
      <c r="F73" s="43"/>
      <c r="G73" s="43"/>
      <c r="H73" s="43"/>
      <c r="I73" s="43"/>
      <c r="J73" s="43"/>
      <c r="K73" s="43"/>
      <c r="L73" s="43"/>
      <c r="M73" s="43"/>
      <c r="N73" s="44"/>
    </row>
    <row r="74" spans="1:14" ht="15.75" customHeight="1" x14ac:dyDescent="0.3">
      <c r="A74" s="36">
        <v>2321</v>
      </c>
      <c r="B74" s="40" t="s">
        <v>7</v>
      </c>
      <c r="C74" s="41">
        <v>2</v>
      </c>
      <c r="D74" s="41">
        <v>1</v>
      </c>
      <c r="E74" s="42" t="s">
        <v>66</v>
      </c>
      <c r="F74" s="43">
        <f>SUM(G74:H74)</f>
        <v>14845</v>
      </c>
      <c r="G74" s="43">
        <v>12245</v>
      </c>
      <c r="H74" s="43">
        <v>2600</v>
      </c>
      <c r="I74" s="43">
        <f>SUM(J74:K74)</f>
        <v>9880.0005999999994</v>
      </c>
      <c r="J74" s="43">
        <v>7280.0006000000003</v>
      </c>
      <c r="K74" s="43">
        <v>2600</v>
      </c>
      <c r="L74" s="43">
        <f>SUM(M74:N74)</f>
        <v>3619</v>
      </c>
      <c r="M74" s="43">
        <v>1116</v>
      </c>
      <c r="N74" s="44">
        <v>2503</v>
      </c>
    </row>
    <row r="75" spans="1:14" ht="26.25" customHeight="1" x14ac:dyDescent="0.3">
      <c r="A75" s="36">
        <v>2330</v>
      </c>
      <c r="B75" s="40" t="s">
        <v>7</v>
      </c>
      <c r="C75" s="41">
        <v>3</v>
      </c>
      <c r="D75" s="41">
        <v>0</v>
      </c>
      <c r="E75" s="46" t="s">
        <v>67</v>
      </c>
      <c r="F75" s="43">
        <f>SUM(F77:F78)</f>
        <v>2000</v>
      </c>
      <c r="G75" s="43">
        <f t="shared" ref="G75:N75" si="20">SUM(G77:G78)</f>
        <v>2000</v>
      </c>
      <c r="H75" s="43">
        <f t="shared" si="20"/>
        <v>0</v>
      </c>
      <c r="I75" s="43">
        <f t="shared" si="20"/>
        <v>200</v>
      </c>
      <c r="J75" s="43">
        <f t="shared" si="20"/>
        <v>200</v>
      </c>
      <c r="K75" s="43">
        <f t="shared" si="20"/>
        <v>0</v>
      </c>
      <c r="L75" s="43">
        <f t="shared" si="20"/>
        <v>200</v>
      </c>
      <c r="M75" s="43">
        <f t="shared" si="20"/>
        <v>200</v>
      </c>
      <c r="N75" s="44">
        <f t="shared" si="20"/>
        <v>0</v>
      </c>
    </row>
    <row r="76" spans="1:14" s="45" customFormat="1" ht="16.5" customHeight="1" x14ac:dyDescent="0.3">
      <c r="A76" s="36"/>
      <c r="B76" s="40"/>
      <c r="C76" s="41"/>
      <c r="D76" s="41"/>
      <c r="E76" s="42" t="s">
        <v>39</v>
      </c>
      <c r="F76" s="43"/>
      <c r="G76" s="43"/>
      <c r="H76" s="43"/>
      <c r="I76" s="43"/>
      <c r="J76" s="43"/>
      <c r="K76" s="43"/>
      <c r="L76" s="43"/>
      <c r="M76" s="43"/>
      <c r="N76" s="44"/>
    </row>
    <row r="77" spans="1:14" ht="20.25" customHeight="1" x14ac:dyDescent="0.3">
      <c r="A77" s="36">
        <v>2331</v>
      </c>
      <c r="B77" s="40" t="s">
        <v>7</v>
      </c>
      <c r="C77" s="41">
        <v>3</v>
      </c>
      <c r="D77" s="41">
        <v>1</v>
      </c>
      <c r="E77" s="42" t="s">
        <v>204</v>
      </c>
      <c r="F77" s="43">
        <f>SUM(G77:H77)</f>
        <v>2000</v>
      </c>
      <c r="G77" s="43">
        <v>2000</v>
      </c>
      <c r="H77" s="43">
        <v>0</v>
      </c>
      <c r="I77" s="43">
        <f>SUM(J77:K77)</f>
        <v>200</v>
      </c>
      <c r="J77" s="43">
        <v>200</v>
      </c>
      <c r="K77" s="43">
        <v>0</v>
      </c>
      <c r="L77" s="43">
        <f>SUM(M77:N77)</f>
        <v>200</v>
      </c>
      <c r="M77" s="43">
        <v>200</v>
      </c>
      <c r="N77" s="44">
        <v>0</v>
      </c>
    </row>
    <row r="78" spans="1:14" x14ac:dyDescent="0.3">
      <c r="A78" s="36">
        <v>2332</v>
      </c>
      <c r="B78" s="40" t="s">
        <v>7</v>
      </c>
      <c r="C78" s="41">
        <v>3</v>
      </c>
      <c r="D78" s="41">
        <v>2</v>
      </c>
      <c r="E78" s="42" t="s">
        <v>68</v>
      </c>
      <c r="F78" s="43">
        <f>SUM(G78:H78)</f>
        <v>0</v>
      </c>
      <c r="G78" s="43">
        <v>0</v>
      </c>
      <c r="H78" s="43">
        <v>0</v>
      </c>
      <c r="I78" s="43">
        <f>SUM(J78:K78)</f>
        <v>0</v>
      </c>
      <c r="J78" s="43">
        <v>0</v>
      </c>
      <c r="K78" s="43">
        <v>0</v>
      </c>
      <c r="L78" s="43">
        <f>SUM(M78:N78)</f>
        <v>0</v>
      </c>
      <c r="M78" s="43">
        <v>0</v>
      </c>
      <c r="N78" s="44">
        <v>0</v>
      </c>
    </row>
    <row r="79" spans="1:14" x14ac:dyDescent="0.3">
      <c r="A79" s="36">
        <v>2340</v>
      </c>
      <c r="B79" s="40" t="s">
        <v>7</v>
      </c>
      <c r="C79" s="41">
        <v>4</v>
      </c>
      <c r="D79" s="41">
        <v>0</v>
      </c>
      <c r="E79" s="46" t="s">
        <v>69</v>
      </c>
      <c r="F79" s="43">
        <f>SUM(F81)</f>
        <v>0</v>
      </c>
      <c r="G79" s="43">
        <f t="shared" ref="G79:N79" si="21">SUM(G81)</f>
        <v>0</v>
      </c>
      <c r="H79" s="43">
        <f t="shared" si="21"/>
        <v>0</v>
      </c>
      <c r="I79" s="43">
        <f t="shared" si="21"/>
        <v>0</v>
      </c>
      <c r="J79" s="43">
        <f t="shared" si="21"/>
        <v>0</v>
      </c>
      <c r="K79" s="43">
        <f t="shared" si="21"/>
        <v>0</v>
      </c>
      <c r="L79" s="43">
        <f t="shared" si="21"/>
        <v>0</v>
      </c>
      <c r="M79" s="43">
        <f t="shared" si="21"/>
        <v>0</v>
      </c>
      <c r="N79" s="44">
        <f t="shared" si="21"/>
        <v>0</v>
      </c>
    </row>
    <row r="80" spans="1:14" s="45" customFormat="1" ht="14.25" customHeight="1" x14ac:dyDescent="0.3">
      <c r="A80" s="36"/>
      <c r="B80" s="40"/>
      <c r="C80" s="41"/>
      <c r="D80" s="41"/>
      <c r="E80" s="42" t="s">
        <v>39</v>
      </c>
      <c r="F80" s="43"/>
      <c r="G80" s="43"/>
      <c r="H80" s="43"/>
      <c r="I80" s="43"/>
      <c r="J80" s="43"/>
      <c r="K80" s="43"/>
      <c r="L80" s="43"/>
      <c r="M80" s="43"/>
      <c r="N80" s="44"/>
    </row>
    <row r="81" spans="1:14" x14ac:dyDescent="0.3">
      <c r="A81" s="36">
        <v>2341</v>
      </c>
      <c r="B81" s="40" t="s">
        <v>7</v>
      </c>
      <c r="C81" s="41">
        <v>4</v>
      </c>
      <c r="D81" s="41">
        <v>1</v>
      </c>
      <c r="E81" s="42" t="s">
        <v>69</v>
      </c>
      <c r="F81" s="43">
        <f>SUM(G81:H81)</f>
        <v>0</v>
      </c>
      <c r="G81" s="43">
        <v>0</v>
      </c>
      <c r="H81" s="43">
        <v>0</v>
      </c>
      <c r="I81" s="43">
        <f>SUM(J81:K81)</f>
        <v>0</v>
      </c>
      <c r="J81" s="43">
        <v>0</v>
      </c>
      <c r="K81" s="43">
        <v>0</v>
      </c>
      <c r="L81" s="43">
        <f>SUM(M81:N81)</f>
        <v>0</v>
      </c>
      <c r="M81" s="43">
        <v>0</v>
      </c>
      <c r="N81" s="44">
        <v>0</v>
      </c>
    </row>
    <row r="82" spans="1:14" ht="14.25" customHeight="1" x14ac:dyDescent="0.3">
      <c r="A82" s="36">
        <v>2350</v>
      </c>
      <c r="B82" s="40" t="s">
        <v>7</v>
      </c>
      <c r="C82" s="41">
        <v>5</v>
      </c>
      <c r="D82" s="41">
        <v>0</v>
      </c>
      <c r="E82" s="46" t="s">
        <v>70</v>
      </c>
      <c r="F82" s="43">
        <f>SUM(F84)</f>
        <v>0</v>
      </c>
      <c r="G82" s="43">
        <f t="shared" ref="G82:N82" si="22">SUM(G84)</f>
        <v>0</v>
      </c>
      <c r="H82" s="43">
        <f t="shared" si="22"/>
        <v>0</v>
      </c>
      <c r="I82" s="43">
        <f t="shared" si="22"/>
        <v>0</v>
      </c>
      <c r="J82" s="43">
        <f t="shared" si="22"/>
        <v>0</v>
      </c>
      <c r="K82" s="43">
        <f t="shared" si="22"/>
        <v>0</v>
      </c>
      <c r="L82" s="43">
        <f t="shared" si="22"/>
        <v>0</v>
      </c>
      <c r="M82" s="43">
        <f t="shared" si="22"/>
        <v>0</v>
      </c>
      <c r="N82" s="44">
        <f t="shared" si="22"/>
        <v>0</v>
      </c>
    </row>
    <row r="83" spans="1:14" s="45" customFormat="1" ht="14.25" customHeight="1" x14ac:dyDescent="0.3">
      <c r="A83" s="36"/>
      <c r="B83" s="40"/>
      <c r="C83" s="41"/>
      <c r="D83" s="41"/>
      <c r="E83" s="42" t="s">
        <v>39</v>
      </c>
      <c r="F83" s="43"/>
      <c r="G83" s="43"/>
      <c r="H83" s="43"/>
      <c r="I83" s="43"/>
      <c r="J83" s="43"/>
      <c r="K83" s="43"/>
      <c r="L83" s="43"/>
      <c r="M83" s="43"/>
      <c r="N83" s="44"/>
    </row>
    <row r="84" spans="1:14" ht="18" customHeight="1" x14ac:dyDescent="0.3">
      <c r="A84" s="36">
        <v>2351</v>
      </c>
      <c r="B84" s="40" t="s">
        <v>7</v>
      </c>
      <c r="C84" s="41">
        <v>5</v>
      </c>
      <c r="D84" s="41">
        <v>1</v>
      </c>
      <c r="E84" s="42" t="s">
        <v>70</v>
      </c>
      <c r="F84" s="43">
        <f>SUM(G84:H84)</f>
        <v>0</v>
      </c>
      <c r="G84" s="43">
        <v>0</v>
      </c>
      <c r="H84" s="43">
        <v>0</v>
      </c>
      <c r="I84" s="43">
        <f>SUM(J84:K84)</f>
        <v>0</v>
      </c>
      <c r="J84" s="43">
        <v>0</v>
      </c>
      <c r="K84" s="43">
        <v>0</v>
      </c>
      <c r="L84" s="43">
        <f>SUM(M84:N84)</f>
        <v>0</v>
      </c>
      <c r="M84" s="43">
        <v>0</v>
      </c>
      <c r="N84" s="44">
        <v>0</v>
      </c>
    </row>
    <row r="85" spans="1:14" ht="30" customHeight="1" x14ac:dyDescent="0.3">
      <c r="A85" s="36">
        <v>2360</v>
      </c>
      <c r="B85" s="40" t="s">
        <v>7</v>
      </c>
      <c r="C85" s="41">
        <v>6</v>
      </c>
      <c r="D85" s="41">
        <v>0</v>
      </c>
      <c r="E85" s="46" t="s">
        <v>71</v>
      </c>
      <c r="F85" s="43">
        <f>SUM(F87)</f>
        <v>0</v>
      </c>
      <c r="G85" s="43">
        <f t="shared" ref="G85:N85" si="23">SUM(G87)</f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3">
        <f t="shared" si="23"/>
        <v>0</v>
      </c>
      <c r="L85" s="43">
        <f t="shared" si="23"/>
        <v>0</v>
      </c>
      <c r="M85" s="43">
        <f t="shared" si="23"/>
        <v>0</v>
      </c>
      <c r="N85" s="44">
        <f t="shared" si="23"/>
        <v>0</v>
      </c>
    </row>
    <row r="86" spans="1:14" s="45" customFormat="1" ht="13.5" customHeight="1" x14ac:dyDescent="0.3">
      <c r="A86" s="36"/>
      <c r="B86" s="40"/>
      <c r="C86" s="41"/>
      <c r="D86" s="41"/>
      <c r="E86" s="42" t="s">
        <v>39</v>
      </c>
      <c r="F86" s="43"/>
      <c r="G86" s="43"/>
      <c r="H86" s="43"/>
      <c r="I86" s="43"/>
      <c r="J86" s="43"/>
      <c r="K86" s="43"/>
      <c r="L86" s="43"/>
      <c r="M86" s="43"/>
      <c r="N86" s="44"/>
    </row>
    <row r="87" spans="1:14" ht="28.5" customHeight="1" x14ac:dyDescent="0.3">
      <c r="A87" s="36">
        <v>2361</v>
      </c>
      <c r="B87" s="40" t="s">
        <v>7</v>
      </c>
      <c r="C87" s="41">
        <v>6</v>
      </c>
      <c r="D87" s="41">
        <v>1</v>
      </c>
      <c r="E87" s="42" t="s">
        <v>71</v>
      </c>
      <c r="F87" s="43">
        <f>SUM(G87:H87)</f>
        <v>0</v>
      </c>
      <c r="G87" s="43">
        <v>0</v>
      </c>
      <c r="H87" s="43">
        <v>0</v>
      </c>
      <c r="I87" s="43">
        <f>SUM(J87:K87)</f>
        <v>0</v>
      </c>
      <c r="J87" s="43">
        <v>0</v>
      </c>
      <c r="K87" s="43">
        <v>0</v>
      </c>
      <c r="L87" s="43">
        <f>SUM(M87:N87)</f>
        <v>0</v>
      </c>
      <c r="M87" s="43">
        <v>0</v>
      </c>
      <c r="N87" s="44">
        <v>0</v>
      </c>
    </row>
    <row r="88" spans="1:14" ht="23.25" customHeight="1" x14ac:dyDescent="0.3">
      <c r="A88" s="36">
        <v>2370</v>
      </c>
      <c r="B88" s="40" t="s">
        <v>7</v>
      </c>
      <c r="C88" s="41" t="s">
        <v>8</v>
      </c>
      <c r="D88" s="41">
        <v>0</v>
      </c>
      <c r="E88" s="46" t="s">
        <v>72</v>
      </c>
      <c r="F88" s="43">
        <f t="shared" ref="F88:N88" si="24">SUM(F90)</f>
        <v>0</v>
      </c>
      <c r="G88" s="43">
        <f t="shared" si="24"/>
        <v>0</v>
      </c>
      <c r="H88" s="43">
        <f t="shared" si="24"/>
        <v>0</v>
      </c>
      <c r="I88" s="43">
        <f t="shared" si="24"/>
        <v>0</v>
      </c>
      <c r="J88" s="43">
        <f t="shared" si="24"/>
        <v>0</v>
      </c>
      <c r="K88" s="43">
        <f t="shared" si="24"/>
        <v>0</v>
      </c>
      <c r="L88" s="43">
        <f t="shared" si="24"/>
        <v>0</v>
      </c>
      <c r="M88" s="43">
        <f t="shared" si="24"/>
        <v>0</v>
      </c>
      <c r="N88" s="44">
        <f t="shared" si="24"/>
        <v>0</v>
      </c>
    </row>
    <row r="89" spans="1:14" ht="15.75" customHeight="1" x14ac:dyDescent="0.3">
      <c r="A89" s="36"/>
      <c r="B89" s="40"/>
      <c r="C89" s="41"/>
      <c r="D89" s="41"/>
      <c r="E89" s="42" t="s">
        <v>39</v>
      </c>
      <c r="F89" s="43"/>
      <c r="G89" s="43"/>
      <c r="H89" s="43"/>
      <c r="I89" s="43"/>
      <c r="J89" s="43"/>
      <c r="K89" s="43"/>
      <c r="L89" s="43"/>
      <c r="M89" s="43"/>
      <c r="N89" s="44"/>
    </row>
    <row r="90" spans="1:14" ht="20.25" customHeight="1" x14ac:dyDescent="0.3">
      <c r="A90" s="36">
        <v>2371</v>
      </c>
      <c r="B90" s="40" t="s">
        <v>7</v>
      </c>
      <c r="C90" s="41" t="s">
        <v>8</v>
      </c>
      <c r="D90" s="41" t="s">
        <v>3</v>
      </c>
      <c r="E90" s="42" t="s">
        <v>72</v>
      </c>
      <c r="F90" s="43">
        <f>SUM(G90:H90)</f>
        <v>0</v>
      </c>
      <c r="G90" s="43">
        <v>0</v>
      </c>
      <c r="H90" s="43">
        <v>0</v>
      </c>
      <c r="I90" s="43">
        <f>SUM(J90:K90)</f>
        <v>0</v>
      </c>
      <c r="J90" s="43">
        <v>0</v>
      </c>
      <c r="K90" s="43">
        <v>0</v>
      </c>
      <c r="L90" s="43">
        <f>SUM(M90:N90)</f>
        <v>0</v>
      </c>
      <c r="M90" s="43">
        <v>0</v>
      </c>
      <c r="N90" s="44">
        <v>0</v>
      </c>
    </row>
    <row r="91" spans="1:14" ht="30.75" customHeight="1" x14ac:dyDescent="0.3">
      <c r="A91" s="36">
        <v>2380</v>
      </c>
      <c r="B91" s="40" t="s">
        <v>7</v>
      </c>
      <c r="C91" s="41" t="s">
        <v>9</v>
      </c>
      <c r="D91" s="41">
        <v>0</v>
      </c>
      <c r="E91" s="46" t="s">
        <v>73</v>
      </c>
      <c r="F91" s="43">
        <f>SUM(F93)</f>
        <v>0</v>
      </c>
      <c r="G91" s="43">
        <f t="shared" ref="G91:N91" si="25">SUM(G93)</f>
        <v>0</v>
      </c>
      <c r="H91" s="43">
        <f t="shared" si="25"/>
        <v>0</v>
      </c>
      <c r="I91" s="43">
        <f t="shared" si="25"/>
        <v>0</v>
      </c>
      <c r="J91" s="43">
        <f t="shared" si="25"/>
        <v>0</v>
      </c>
      <c r="K91" s="43">
        <f t="shared" si="25"/>
        <v>0</v>
      </c>
      <c r="L91" s="43">
        <f t="shared" si="25"/>
        <v>0</v>
      </c>
      <c r="M91" s="43">
        <f t="shared" si="25"/>
        <v>0</v>
      </c>
      <c r="N91" s="44">
        <f t="shared" si="25"/>
        <v>0</v>
      </c>
    </row>
    <row r="92" spans="1:14" s="45" customFormat="1" ht="12.75" customHeight="1" x14ac:dyDescent="0.3">
      <c r="A92" s="36"/>
      <c r="B92" s="40"/>
      <c r="C92" s="41"/>
      <c r="D92" s="41"/>
      <c r="E92" s="42" t="s">
        <v>39</v>
      </c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27.75" customHeight="1" x14ac:dyDescent="0.3">
      <c r="A93" s="36">
        <v>2381</v>
      </c>
      <c r="B93" s="40" t="s">
        <v>7</v>
      </c>
      <c r="C93" s="41" t="s">
        <v>9</v>
      </c>
      <c r="D93" s="41">
        <v>1</v>
      </c>
      <c r="E93" s="42" t="s">
        <v>74</v>
      </c>
      <c r="F93" s="43">
        <f>SUM(G93:H93)</f>
        <v>0</v>
      </c>
      <c r="G93" s="43">
        <v>0</v>
      </c>
      <c r="H93" s="43">
        <v>0</v>
      </c>
      <c r="I93" s="43">
        <f>SUM(J93:K93)</f>
        <v>0</v>
      </c>
      <c r="J93" s="43">
        <v>0</v>
      </c>
      <c r="K93" s="43">
        <v>0</v>
      </c>
      <c r="L93" s="43">
        <f>SUM(M93:N93)</f>
        <v>0</v>
      </c>
      <c r="M93" s="43">
        <v>0</v>
      </c>
      <c r="N93" s="44">
        <v>0</v>
      </c>
    </row>
    <row r="94" spans="1:14" s="48" customFormat="1" ht="45" customHeight="1" x14ac:dyDescent="0.2">
      <c r="A94" s="47">
        <v>2400</v>
      </c>
      <c r="B94" s="37" t="s">
        <v>10</v>
      </c>
      <c r="C94" s="38">
        <v>0</v>
      </c>
      <c r="D94" s="38">
        <v>0</v>
      </c>
      <c r="E94" s="32" t="s">
        <v>75</v>
      </c>
      <c r="F94" s="33">
        <f>SUM(F96,F100,F106,F114,F119,F126,F129,F135,F144)</f>
        <v>18982610.887600005</v>
      </c>
      <c r="G94" s="33">
        <f t="shared" ref="G94:N94" si="26">SUM(G96,G100,G106,G114,G119,G126,G129,G135,G144)</f>
        <v>16111021.7214</v>
      </c>
      <c r="H94" s="33">
        <f t="shared" si="26"/>
        <v>2871589.1662000008</v>
      </c>
      <c r="I94" s="33">
        <f t="shared" si="26"/>
        <v>22770263.747299999</v>
      </c>
      <c r="J94" s="33">
        <f t="shared" si="26"/>
        <v>13243580.5504</v>
      </c>
      <c r="K94" s="33">
        <f t="shared" si="26"/>
        <v>9526683.1968999989</v>
      </c>
      <c r="L94" s="33">
        <f t="shared" si="26"/>
        <v>7586623.0337000005</v>
      </c>
      <c r="M94" s="33">
        <f t="shared" si="26"/>
        <v>8832146.2259999998</v>
      </c>
      <c r="N94" s="34">
        <f t="shared" si="26"/>
        <v>-1245523.1923000012</v>
      </c>
    </row>
    <row r="95" spans="1:14" ht="25.5" customHeight="1" x14ac:dyDescent="0.3">
      <c r="A95" s="36"/>
      <c r="B95" s="40"/>
      <c r="C95" s="41"/>
      <c r="D95" s="41"/>
      <c r="E95" s="42" t="s">
        <v>25</v>
      </c>
      <c r="F95" s="43"/>
      <c r="G95" s="43"/>
      <c r="H95" s="43"/>
      <c r="I95" s="43"/>
      <c r="J95" s="43"/>
      <c r="K95" s="43"/>
      <c r="L95" s="43"/>
      <c r="M95" s="43"/>
      <c r="N95" s="44"/>
    </row>
    <row r="96" spans="1:14" ht="26.25" customHeight="1" x14ac:dyDescent="0.3">
      <c r="A96" s="36">
        <v>2410</v>
      </c>
      <c r="B96" s="40" t="s">
        <v>10</v>
      </c>
      <c r="C96" s="41">
        <v>1</v>
      </c>
      <c r="D96" s="41">
        <v>0</v>
      </c>
      <c r="E96" s="46" t="s">
        <v>76</v>
      </c>
      <c r="F96" s="43">
        <f>SUM(F98:F99)</f>
        <v>57956.724999999999</v>
      </c>
      <c r="G96" s="43">
        <f t="shared" ref="G96:N96" si="27">SUM(G98:G99)</f>
        <v>56206.724999999999</v>
      </c>
      <c r="H96" s="43">
        <f t="shared" si="27"/>
        <v>1750</v>
      </c>
      <c r="I96" s="43">
        <f t="shared" si="27"/>
        <v>66344.955000000002</v>
      </c>
      <c r="J96" s="43">
        <f t="shared" si="27"/>
        <v>61446.724999999999</v>
      </c>
      <c r="K96" s="43">
        <f t="shared" si="27"/>
        <v>4898.2299999999996</v>
      </c>
      <c r="L96" s="43">
        <f t="shared" si="27"/>
        <v>64349.346000000005</v>
      </c>
      <c r="M96" s="43">
        <f t="shared" si="27"/>
        <v>59451.116000000002</v>
      </c>
      <c r="N96" s="44">
        <f t="shared" si="27"/>
        <v>4898.2299999999996</v>
      </c>
    </row>
    <row r="97" spans="1:14" s="45" customFormat="1" ht="13.5" customHeight="1" x14ac:dyDescent="0.3">
      <c r="A97" s="36"/>
      <c r="B97" s="40"/>
      <c r="C97" s="41"/>
      <c r="D97" s="41"/>
      <c r="E97" s="42" t="s">
        <v>39</v>
      </c>
      <c r="F97" s="43"/>
      <c r="G97" s="43"/>
      <c r="H97" s="43"/>
      <c r="I97" s="43"/>
      <c r="J97" s="43"/>
      <c r="K97" s="43"/>
      <c r="L97" s="43"/>
      <c r="M97" s="43"/>
      <c r="N97" s="44"/>
    </row>
    <row r="98" spans="1:14" ht="29.25" customHeight="1" x14ac:dyDescent="0.3">
      <c r="A98" s="36">
        <v>2411</v>
      </c>
      <c r="B98" s="40" t="s">
        <v>10</v>
      </c>
      <c r="C98" s="41">
        <v>1</v>
      </c>
      <c r="D98" s="41">
        <v>1</v>
      </c>
      <c r="E98" s="42" t="s">
        <v>77</v>
      </c>
      <c r="F98" s="43">
        <f>SUM(G98:H98)</f>
        <v>56496.724999999999</v>
      </c>
      <c r="G98" s="43">
        <v>54746.724999999999</v>
      </c>
      <c r="H98" s="43">
        <v>1750</v>
      </c>
      <c r="I98" s="43">
        <f>SUM(J98:K98)</f>
        <v>64434.955000000002</v>
      </c>
      <c r="J98" s="43">
        <v>59536.724999999999</v>
      </c>
      <c r="K98" s="43">
        <v>4898.2299999999996</v>
      </c>
      <c r="L98" s="43">
        <f>SUM(M98:N98)</f>
        <v>62489.846000000005</v>
      </c>
      <c r="M98" s="43">
        <v>57591.616000000002</v>
      </c>
      <c r="N98" s="44">
        <v>4898.2299999999996</v>
      </c>
    </row>
    <row r="99" spans="1:14" ht="27" customHeight="1" x14ac:dyDescent="0.3">
      <c r="A99" s="36">
        <v>2412</v>
      </c>
      <c r="B99" s="40" t="s">
        <v>10</v>
      </c>
      <c r="C99" s="41">
        <v>1</v>
      </c>
      <c r="D99" s="41">
        <v>2</v>
      </c>
      <c r="E99" s="42" t="s">
        <v>78</v>
      </c>
      <c r="F99" s="43">
        <f>SUM(G99:H99)</f>
        <v>1460</v>
      </c>
      <c r="G99" s="43">
        <v>1460</v>
      </c>
      <c r="H99" s="43">
        <v>0</v>
      </c>
      <c r="I99" s="43">
        <f>SUM(J99:K99)</f>
        <v>1910</v>
      </c>
      <c r="J99" s="43">
        <v>1910</v>
      </c>
      <c r="K99" s="43">
        <v>0</v>
      </c>
      <c r="L99" s="43">
        <f>SUM(M99:N99)</f>
        <v>1859.5</v>
      </c>
      <c r="M99" s="43">
        <v>1859.5</v>
      </c>
      <c r="N99" s="44">
        <v>0</v>
      </c>
    </row>
    <row r="100" spans="1:14" ht="33.75" customHeight="1" x14ac:dyDescent="0.3">
      <c r="A100" s="36">
        <v>2420</v>
      </c>
      <c r="B100" s="40" t="s">
        <v>10</v>
      </c>
      <c r="C100" s="41">
        <v>2</v>
      </c>
      <c r="D100" s="41">
        <v>0</v>
      </c>
      <c r="E100" s="46" t="s">
        <v>79</v>
      </c>
      <c r="F100" s="43">
        <f>SUM(F102:F105)</f>
        <v>1096882.4224999999</v>
      </c>
      <c r="G100" s="43">
        <f t="shared" ref="G100:N100" si="28">SUM(G102:G105)</f>
        <v>603441.10000000009</v>
      </c>
      <c r="H100" s="43">
        <f t="shared" si="28"/>
        <v>493441.32250000001</v>
      </c>
      <c r="I100" s="43">
        <f t="shared" si="28"/>
        <v>2248818.0802000002</v>
      </c>
      <c r="J100" s="43">
        <f t="shared" si="28"/>
        <v>738119.06</v>
      </c>
      <c r="K100" s="43">
        <f t="shared" si="28"/>
        <v>1510699.0202000001</v>
      </c>
      <c r="L100" s="43">
        <f t="shared" si="28"/>
        <v>1519683.1807999997</v>
      </c>
      <c r="M100" s="43">
        <f t="shared" si="28"/>
        <v>518221.09580000001</v>
      </c>
      <c r="N100" s="44">
        <f t="shared" si="28"/>
        <v>1001462.085</v>
      </c>
    </row>
    <row r="101" spans="1:14" s="45" customFormat="1" ht="21" customHeight="1" x14ac:dyDescent="0.3">
      <c r="A101" s="36"/>
      <c r="B101" s="40"/>
      <c r="C101" s="41"/>
      <c r="D101" s="41"/>
      <c r="E101" s="42" t="s">
        <v>39</v>
      </c>
      <c r="F101" s="43"/>
      <c r="G101" s="43"/>
      <c r="H101" s="43"/>
      <c r="I101" s="43"/>
      <c r="J101" s="43"/>
      <c r="K101" s="43"/>
      <c r="L101" s="43"/>
      <c r="M101" s="43"/>
      <c r="N101" s="44"/>
    </row>
    <row r="102" spans="1:14" ht="16.5" customHeight="1" x14ac:dyDescent="0.3">
      <c r="A102" s="36">
        <v>2421</v>
      </c>
      <c r="B102" s="40" t="s">
        <v>10</v>
      </c>
      <c r="C102" s="41">
        <v>2</v>
      </c>
      <c r="D102" s="41">
        <v>1</v>
      </c>
      <c r="E102" s="42" t="s">
        <v>80</v>
      </c>
      <c r="F102" s="43">
        <f>SUM(G102:H102)</f>
        <v>549394.94189999998</v>
      </c>
      <c r="G102" s="43">
        <v>410074.4</v>
      </c>
      <c r="H102" s="43">
        <v>139320.54190000001</v>
      </c>
      <c r="I102" s="43">
        <f>SUM(J102:K102)</f>
        <v>805139.9813000001</v>
      </c>
      <c r="J102" s="43">
        <v>415180.89500000002</v>
      </c>
      <c r="K102" s="43">
        <v>389959.08630000002</v>
      </c>
      <c r="L102" s="43">
        <f>SUM(M102:N102)</f>
        <v>626030.41509999998</v>
      </c>
      <c r="M102" s="43">
        <v>320888.005</v>
      </c>
      <c r="N102" s="44">
        <v>305142.41009999998</v>
      </c>
    </row>
    <row r="103" spans="1:14" ht="25.5" customHeight="1" x14ac:dyDescent="0.3">
      <c r="A103" s="36">
        <v>2422</v>
      </c>
      <c r="B103" s="40" t="s">
        <v>10</v>
      </c>
      <c r="C103" s="41">
        <v>2</v>
      </c>
      <c r="D103" s="41">
        <v>2</v>
      </c>
      <c r="E103" s="42" t="s">
        <v>81</v>
      </c>
      <c r="F103" s="43">
        <f>SUM(G103:H103)</f>
        <v>1650</v>
      </c>
      <c r="G103" s="43">
        <v>1150</v>
      </c>
      <c r="H103" s="43">
        <v>500</v>
      </c>
      <c r="I103" s="43">
        <f>SUM(J103:K103)</f>
        <v>1010</v>
      </c>
      <c r="J103" s="43">
        <v>1010</v>
      </c>
      <c r="K103" s="43">
        <v>0</v>
      </c>
      <c r="L103" s="43">
        <f>SUM(M103:N103)</f>
        <v>592.63900000000001</v>
      </c>
      <c r="M103" s="43">
        <v>592.63900000000001</v>
      </c>
      <c r="N103" s="44">
        <v>0</v>
      </c>
    </row>
    <row r="104" spans="1:14" ht="21" customHeight="1" x14ac:dyDescent="0.3">
      <c r="A104" s="36">
        <v>2423</v>
      </c>
      <c r="B104" s="40" t="s">
        <v>10</v>
      </c>
      <c r="C104" s="41">
        <v>2</v>
      </c>
      <c r="D104" s="41">
        <v>3</v>
      </c>
      <c r="E104" s="42" t="s">
        <v>82</v>
      </c>
      <c r="F104" s="43">
        <f>SUM(G104:H104)</f>
        <v>0</v>
      </c>
      <c r="G104" s="43">
        <v>0</v>
      </c>
      <c r="H104" s="43">
        <v>0</v>
      </c>
      <c r="I104" s="43">
        <f>SUM(J104:K104)</f>
        <v>0</v>
      </c>
      <c r="J104" s="43">
        <v>0</v>
      </c>
      <c r="K104" s="43">
        <v>0</v>
      </c>
      <c r="L104" s="43">
        <f>SUM(M104:N104)</f>
        <v>0</v>
      </c>
      <c r="M104" s="43">
        <v>0</v>
      </c>
      <c r="N104" s="44">
        <v>0</v>
      </c>
    </row>
    <row r="105" spans="1:14" x14ac:dyDescent="0.3">
      <c r="A105" s="36">
        <v>2424</v>
      </c>
      <c r="B105" s="40" t="s">
        <v>10</v>
      </c>
      <c r="C105" s="41">
        <v>2</v>
      </c>
      <c r="D105" s="41">
        <v>4</v>
      </c>
      <c r="E105" s="42" t="s">
        <v>83</v>
      </c>
      <c r="F105" s="43">
        <f>SUM(G105:H105)</f>
        <v>545837.48060000001</v>
      </c>
      <c r="G105" s="43">
        <v>192216.7</v>
      </c>
      <c r="H105" s="43">
        <v>353620.7806</v>
      </c>
      <c r="I105" s="43">
        <f>SUM(J105:K105)</f>
        <v>1442668.0989000001</v>
      </c>
      <c r="J105" s="43">
        <v>321928.16499999998</v>
      </c>
      <c r="K105" s="43">
        <v>1120739.9339000001</v>
      </c>
      <c r="L105" s="43">
        <f>SUM(M105:N105)</f>
        <v>893060.12669999991</v>
      </c>
      <c r="M105" s="43">
        <v>196740.45179999998</v>
      </c>
      <c r="N105" s="44">
        <v>696319.67489999998</v>
      </c>
    </row>
    <row r="106" spans="1:14" ht="14.25" customHeight="1" x14ac:dyDescent="0.3">
      <c r="A106" s="36">
        <v>2430</v>
      </c>
      <c r="B106" s="40" t="s">
        <v>10</v>
      </c>
      <c r="C106" s="41">
        <v>3</v>
      </c>
      <c r="D106" s="41">
        <v>0</v>
      </c>
      <c r="E106" s="46" t="s">
        <v>84</v>
      </c>
      <c r="F106" s="43">
        <f>SUM(F108:F113)</f>
        <v>4245942.1530999998</v>
      </c>
      <c r="G106" s="43">
        <f t="shared" ref="G106:N106" si="29">SUM(G108:G113)</f>
        <v>83102.2</v>
      </c>
      <c r="H106" s="43">
        <f t="shared" si="29"/>
        <v>4162839.9531</v>
      </c>
      <c r="I106" s="43">
        <f t="shared" si="29"/>
        <v>4534357.7049000002</v>
      </c>
      <c r="J106" s="43">
        <f t="shared" si="29"/>
        <v>84593.928</v>
      </c>
      <c r="K106" s="43">
        <f t="shared" si="29"/>
        <v>4449763.7769000009</v>
      </c>
      <c r="L106" s="43">
        <f t="shared" si="29"/>
        <v>480641.59220000001</v>
      </c>
      <c r="M106" s="43">
        <f t="shared" si="29"/>
        <v>38450.009999999995</v>
      </c>
      <c r="N106" s="44">
        <f t="shared" si="29"/>
        <v>442191.5822</v>
      </c>
    </row>
    <row r="107" spans="1:14" s="45" customFormat="1" ht="13.5" customHeight="1" x14ac:dyDescent="0.3">
      <c r="A107" s="36"/>
      <c r="B107" s="40"/>
      <c r="C107" s="41"/>
      <c r="D107" s="41"/>
      <c r="E107" s="42" t="s">
        <v>39</v>
      </c>
      <c r="F107" s="43"/>
      <c r="G107" s="43"/>
      <c r="H107" s="43"/>
      <c r="I107" s="43"/>
      <c r="J107" s="43"/>
      <c r="K107" s="43"/>
      <c r="L107" s="43"/>
      <c r="M107" s="43"/>
      <c r="N107" s="44"/>
    </row>
    <row r="108" spans="1:14" ht="15.75" customHeight="1" x14ac:dyDescent="0.3">
      <c r="A108" s="36">
        <v>2431</v>
      </c>
      <c r="B108" s="40" t="s">
        <v>10</v>
      </c>
      <c r="C108" s="41">
        <v>3</v>
      </c>
      <c r="D108" s="41">
        <v>1</v>
      </c>
      <c r="E108" s="42" t="s">
        <v>85</v>
      </c>
      <c r="F108" s="43">
        <f t="shared" ref="F108:F113" si="30">SUM(G108:H108)</f>
        <v>0</v>
      </c>
      <c r="G108" s="43">
        <v>0</v>
      </c>
      <c r="H108" s="43">
        <v>0</v>
      </c>
      <c r="I108" s="43">
        <f t="shared" ref="I108:I113" si="31">SUM(J108:K108)</f>
        <v>0</v>
      </c>
      <c r="J108" s="43">
        <v>0</v>
      </c>
      <c r="K108" s="43">
        <v>0</v>
      </c>
      <c r="L108" s="43">
        <f t="shared" ref="L108:L113" si="32">SUM(M108:N108)</f>
        <v>0</v>
      </c>
      <c r="M108" s="43">
        <v>0</v>
      </c>
      <c r="N108" s="44">
        <v>0</v>
      </c>
    </row>
    <row r="109" spans="1:14" ht="15" customHeight="1" x14ac:dyDescent="0.3">
      <c r="A109" s="36">
        <v>2432</v>
      </c>
      <c r="B109" s="40" t="s">
        <v>10</v>
      </c>
      <c r="C109" s="41">
        <v>3</v>
      </c>
      <c r="D109" s="41">
        <v>2</v>
      </c>
      <c r="E109" s="42" t="s">
        <v>86</v>
      </c>
      <c r="F109" s="43">
        <f t="shared" si="30"/>
        <v>176212.15310000003</v>
      </c>
      <c r="G109" s="43">
        <v>3002.2</v>
      </c>
      <c r="H109" s="43">
        <v>173209.95310000001</v>
      </c>
      <c r="I109" s="43">
        <f t="shared" si="31"/>
        <v>539797.09589999996</v>
      </c>
      <c r="J109" s="43">
        <v>3828.2</v>
      </c>
      <c r="K109" s="43">
        <v>535968.8959</v>
      </c>
      <c r="L109" s="43">
        <f t="shared" si="32"/>
        <v>341833.94319999998</v>
      </c>
      <c r="M109" s="43">
        <v>1463.201</v>
      </c>
      <c r="N109" s="44">
        <v>340370.74219999998</v>
      </c>
    </row>
    <row r="110" spans="1:14" ht="15" customHeight="1" x14ac:dyDescent="0.3">
      <c r="A110" s="36">
        <v>2433</v>
      </c>
      <c r="B110" s="40" t="s">
        <v>10</v>
      </c>
      <c r="C110" s="41">
        <v>3</v>
      </c>
      <c r="D110" s="41">
        <v>3</v>
      </c>
      <c r="E110" s="42" t="s">
        <v>87</v>
      </c>
      <c r="F110" s="43">
        <f t="shared" si="30"/>
        <v>0</v>
      </c>
      <c r="G110" s="43">
        <v>0</v>
      </c>
      <c r="H110" s="43">
        <v>0</v>
      </c>
      <c r="I110" s="43">
        <f t="shared" si="31"/>
        <v>0</v>
      </c>
      <c r="J110" s="43">
        <v>0</v>
      </c>
      <c r="K110" s="43">
        <v>0</v>
      </c>
      <c r="L110" s="43">
        <f t="shared" si="32"/>
        <v>0</v>
      </c>
      <c r="M110" s="43">
        <v>0</v>
      </c>
      <c r="N110" s="44">
        <v>0</v>
      </c>
    </row>
    <row r="111" spans="1:14" ht="21" customHeight="1" x14ac:dyDescent="0.3">
      <c r="A111" s="36">
        <v>2434</v>
      </c>
      <c r="B111" s="40" t="s">
        <v>10</v>
      </c>
      <c r="C111" s="41">
        <v>3</v>
      </c>
      <c r="D111" s="41">
        <v>4</v>
      </c>
      <c r="E111" s="42" t="s">
        <v>88</v>
      </c>
      <c r="F111" s="43">
        <f t="shared" si="30"/>
        <v>0</v>
      </c>
      <c r="G111" s="43">
        <v>0</v>
      </c>
      <c r="H111" s="43">
        <v>0</v>
      </c>
      <c r="I111" s="43">
        <f t="shared" si="31"/>
        <v>0</v>
      </c>
      <c r="J111" s="43">
        <v>0</v>
      </c>
      <c r="K111" s="43">
        <v>0</v>
      </c>
      <c r="L111" s="43">
        <f t="shared" si="32"/>
        <v>0</v>
      </c>
      <c r="M111" s="43">
        <v>0</v>
      </c>
      <c r="N111" s="44">
        <v>0</v>
      </c>
    </row>
    <row r="112" spans="1:14" ht="15" customHeight="1" x14ac:dyDescent="0.3">
      <c r="A112" s="36">
        <v>2435</v>
      </c>
      <c r="B112" s="40" t="s">
        <v>10</v>
      </c>
      <c r="C112" s="41">
        <v>3</v>
      </c>
      <c r="D112" s="41">
        <v>5</v>
      </c>
      <c r="E112" s="42" t="s">
        <v>89</v>
      </c>
      <c r="F112" s="43">
        <f t="shared" si="30"/>
        <v>4064080</v>
      </c>
      <c r="G112" s="43">
        <v>76800</v>
      </c>
      <c r="H112" s="43">
        <v>3987280</v>
      </c>
      <c r="I112" s="43">
        <f t="shared" si="31"/>
        <v>3968430.8280000002</v>
      </c>
      <c r="J112" s="43">
        <v>76800</v>
      </c>
      <c r="K112" s="43">
        <v>3891630.8280000002</v>
      </c>
      <c r="L112" s="43">
        <f t="shared" si="32"/>
        <v>113248.64</v>
      </c>
      <c r="M112" s="43">
        <v>33217.199999999997</v>
      </c>
      <c r="N112" s="44">
        <v>80031.44</v>
      </c>
    </row>
    <row r="113" spans="1:14" ht="14.25" customHeight="1" x14ac:dyDescent="0.3">
      <c r="A113" s="36">
        <v>2436</v>
      </c>
      <c r="B113" s="40" t="s">
        <v>10</v>
      </c>
      <c r="C113" s="41">
        <v>3</v>
      </c>
      <c r="D113" s="41">
        <v>6</v>
      </c>
      <c r="E113" s="42" t="s">
        <v>90</v>
      </c>
      <c r="F113" s="43">
        <f t="shared" si="30"/>
        <v>5650</v>
      </c>
      <c r="G113" s="43">
        <v>3300</v>
      </c>
      <c r="H113" s="43">
        <v>2350</v>
      </c>
      <c r="I113" s="43">
        <f t="shared" si="31"/>
        <v>26129.780999999999</v>
      </c>
      <c r="J113" s="43">
        <v>3965.7280000000001</v>
      </c>
      <c r="K113" s="43">
        <v>22164.053</v>
      </c>
      <c r="L113" s="43">
        <f t="shared" si="32"/>
        <v>25559.009000000002</v>
      </c>
      <c r="M113" s="43">
        <v>3769.6089999999999</v>
      </c>
      <c r="N113" s="44">
        <v>21789.4</v>
      </c>
    </row>
    <row r="114" spans="1:14" ht="27" customHeight="1" x14ac:dyDescent="0.3">
      <c r="A114" s="36">
        <v>2440</v>
      </c>
      <c r="B114" s="40" t="s">
        <v>10</v>
      </c>
      <c r="C114" s="41">
        <v>4</v>
      </c>
      <c r="D114" s="41">
        <v>0</v>
      </c>
      <c r="E114" s="46" t="s">
        <v>91</v>
      </c>
      <c r="F114" s="43">
        <f>SUM(F116:F118)</f>
        <v>3000</v>
      </c>
      <c r="G114" s="43">
        <f t="shared" ref="G114:N114" si="33">SUM(G116:G118)</f>
        <v>0</v>
      </c>
      <c r="H114" s="43">
        <f t="shared" si="33"/>
        <v>3000</v>
      </c>
      <c r="I114" s="43">
        <f t="shared" si="33"/>
        <v>3000</v>
      </c>
      <c r="J114" s="43">
        <f t="shared" si="33"/>
        <v>0</v>
      </c>
      <c r="K114" s="43">
        <f t="shared" si="33"/>
        <v>3000</v>
      </c>
      <c r="L114" s="43">
        <f t="shared" si="33"/>
        <v>2405.9059999999999</v>
      </c>
      <c r="M114" s="43">
        <f t="shared" si="33"/>
        <v>0</v>
      </c>
      <c r="N114" s="44">
        <f t="shared" si="33"/>
        <v>2405.9059999999999</v>
      </c>
    </row>
    <row r="115" spans="1:14" s="45" customFormat="1" ht="14.25" customHeight="1" x14ac:dyDescent="0.3">
      <c r="A115" s="36"/>
      <c r="B115" s="40"/>
      <c r="C115" s="41"/>
      <c r="D115" s="41"/>
      <c r="E115" s="42" t="s">
        <v>39</v>
      </c>
      <c r="F115" s="43"/>
      <c r="G115" s="43"/>
      <c r="H115" s="43"/>
      <c r="I115" s="43"/>
      <c r="J115" s="43"/>
      <c r="K115" s="43"/>
      <c r="L115" s="43"/>
      <c r="M115" s="43"/>
      <c r="N115" s="44"/>
    </row>
    <row r="116" spans="1:14" ht="27.75" customHeight="1" x14ac:dyDescent="0.3">
      <c r="A116" s="36">
        <v>2441</v>
      </c>
      <c r="B116" s="40" t="s">
        <v>10</v>
      </c>
      <c r="C116" s="41">
        <v>4</v>
      </c>
      <c r="D116" s="41">
        <v>1</v>
      </c>
      <c r="E116" s="42" t="s">
        <v>92</v>
      </c>
      <c r="F116" s="43">
        <f>SUM(G116:H116)</f>
        <v>0</v>
      </c>
      <c r="G116" s="43">
        <v>0</v>
      </c>
      <c r="H116" s="43">
        <v>0</v>
      </c>
      <c r="I116" s="43">
        <f>SUM(J116:K116)</f>
        <v>0</v>
      </c>
      <c r="J116" s="43">
        <v>0</v>
      </c>
      <c r="K116" s="43">
        <v>0</v>
      </c>
      <c r="L116" s="43">
        <f>SUM(M116:N116)</f>
        <v>0</v>
      </c>
      <c r="M116" s="43">
        <v>0</v>
      </c>
      <c r="N116" s="44">
        <v>0</v>
      </c>
    </row>
    <row r="117" spans="1:14" ht="20.25" customHeight="1" x14ac:dyDescent="0.3">
      <c r="A117" s="36">
        <v>2442</v>
      </c>
      <c r="B117" s="40" t="s">
        <v>10</v>
      </c>
      <c r="C117" s="41">
        <v>4</v>
      </c>
      <c r="D117" s="41">
        <v>2</v>
      </c>
      <c r="E117" s="42" t="s">
        <v>93</v>
      </c>
      <c r="F117" s="43">
        <f>SUM(G117:H117)</f>
        <v>0</v>
      </c>
      <c r="G117" s="43">
        <v>0</v>
      </c>
      <c r="H117" s="43">
        <v>0</v>
      </c>
      <c r="I117" s="43">
        <f>SUM(J117:K117)</f>
        <v>0</v>
      </c>
      <c r="J117" s="43">
        <v>0</v>
      </c>
      <c r="K117" s="43">
        <v>0</v>
      </c>
      <c r="L117" s="43">
        <f>SUM(M117:N117)</f>
        <v>0</v>
      </c>
      <c r="M117" s="43">
        <v>0</v>
      </c>
      <c r="N117" s="44">
        <v>0</v>
      </c>
    </row>
    <row r="118" spans="1:14" ht="15" customHeight="1" x14ac:dyDescent="0.3">
      <c r="A118" s="36">
        <v>2443</v>
      </c>
      <c r="B118" s="40" t="s">
        <v>10</v>
      </c>
      <c r="C118" s="41">
        <v>4</v>
      </c>
      <c r="D118" s="41">
        <v>3</v>
      </c>
      <c r="E118" s="42" t="s">
        <v>94</v>
      </c>
      <c r="F118" s="43">
        <f>SUM(G118:H118)</f>
        <v>3000</v>
      </c>
      <c r="G118" s="43">
        <v>0</v>
      </c>
      <c r="H118" s="43">
        <v>3000</v>
      </c>
      <c r="I118" s="43">
        <f>SUM(J118:K118)</f>
        <v>3000</v>
      </c>
      <c r="J118" s="43">
        <v>0</v>
      </c>
      <c r="K118" s="43">
        <v>3000</v>
      </c>
      <c r="L118" s="43">
        <f>SUM(M118:N118)</f>
        <v>2405.9059999999999</v>
      </c>
      <c r="M118" s="43">
        <v>0</v>
      </c>
      <c r="N118" s="44">
        <v>2405.9059999999999</v>
      </c>
    </row>
    <row r="119" spans="1:14" ht="16.5" customHeight="1" x14ac:dyDescent="0.3">
      <c r="A119" s="36">
        <v>2450</v>
      </c>
      <c r="B119" s="40" t="s">
        <v>10</v>
      </c>
      <c r="C119" s="41">
        <v>5</v>
      </c>
      <c r="D119" s="41">
        <v>0</v>
      </c>
      <c r="E119" s="46" t="s">
        <v>95</v>
      </c>
      <c r="F119" s="43">
        <f>SUM(F121:F125)</f>
        <v>18144191.742200002</v>
      </c>
      <c r="G119" s="43">
        <f t="shared" ref="G119:N119" si="34">SUM(G121:G125)</f>
        <v>14031192.296399999</v>
      </c>
      <c r="H119" s="43">
        <f t="shared" si="34"/>
        <v>4112999.4457999999</v>
      </c>
      <c r="I119" s="43">
        <f t="shared" si="34"/>
        <v>23044712.585200001</v>
      </c>
      <c r="J119" s="43">
        <f t="shared" si="34"/>
        <v>11238679.637400001</v>
      </c>
      <c r="K119" s="43">
        <f t="shared" si="34"/>
        <v>11806032.947800001</v>
      </c>
      <c r="L119" s="43">
        <f t="shared" si="34"/>
        <v>16285208.557300001</v>
      </c>
      <c r="M119" s="43">
        <f t="shared" si="34"/>
        <v>7468197.8191999998</v>
      </c>
      <c r="N119" s="44">
        <f t="shared" si="34"/>
        <v>8817010.7380999997</v>
      </c>
    </row>
    <row r="120" spans="1:14" s="45" customFormat="1" ht="15" customHeight="1" x14ac:dyDescent="0.3">
      <c r="A120" s="36"/>
      <c r="B120" s="40"/>
      <c r="C120" s="41"/>
      <c r="D120" s="41"/>
      <c r="E120" s="42" t="s">
        <v>39</v>
      </c>
      <c r="F120" s="43"/>
      <c r="G120" s="43"/>
      <c r="H120" s="43"/>
      <c r="I120" s="43"/>
      <c r="J120" s="43"/>
      <c r="K120" s="43"/>
      <c r="L120" s="43"/>
      <c r="M120" s="43"/>
      <c r="N120" s="44"/>
    </row>
    <row r="121" spans="1:14" ht="14.25" customHeight="1" x14ac:dyDescent="0.3">
      <c r="A121" s="36">
        <v>2451</v>
      </c>
      <c r="B121" s="40" t="s">
        <v>10</v>
      </c>
      <c r="C121" s="41">
        <v>5</v>
      </c>
      <c r="D121" s="41">
        <v>1</v>
      </c>
      <c r="E121" s="42" t="s">
        <v>96</v>
      </c>
      <c r="F121" s="43">
        <f>SUM(G121:H121)</f>
        <v>12157346.0964</v>
      </c>
      <c r="G121" s="43">
        <v>8207400.2963999994</v>
      </c>
      <c r="H121" s="43">
        <v>3949945.8</v>
      </c>
      <c r="I121" s="43">
        <f>SUM(J121:K121)</f>
        <v>16769150.9109</v>
      </c>
      <c r="J121" s="43">
        <v>5412851.9704</v>
      </c>
      <c r="K121" s="43">
        <v>11356298.9405</v>
      </c>
      <c r="L121" s="43">
        <f>SUM(M121:N121)</f>
        <v>12247272.995900001</v>
      </c>
      <c r="M121" s="43">
        <v>3796277.7658000002</v>
      </c>
      <c r="N121" s="44">
        <v>8450995.2301000003</v>
      </c>
    </row>
    <row r="122" spans="1:14" ht="18" customHeight="1" x14ac:dyDescent="0.3">
      <c r="A122" s="36">
        <v>2452</v>
      </c>
      <c r="B122" s="40" t="s">
        <v>10</v>
      </c>
      <c r="C122" s="41">
        <v>5</v>
      </c>
      <c r="D122" s="41">
        <v>2</v>
      </c>
      <c r="E122" s="42" t="s">
        <v>97</v>
      </c>
      <c r="F122" s="43">
        <f>SUM(G122:H122)</f>
        <v>0</v>
      </c>
      <c r="G122" s="43">
        <v>0</v>
      </c>
      <c r="H122" s="43">
        <v>0</v>
      </c>
      <c r="I122" s="43">
        <f>SUM(J122:K122)</f>
        <v>0</v>
      </c>
      <c r="J122" s="43">
        <v>0</v>
      </c>
      <c r="K122" s="43">
        <v>0</v>
      </c>
      <c r="L122" s="43">
        <f>SUM(M122:N122)</f>
        <v>0</v>
      </c>
      <c r="M122" s="43">
        <v>0</v>
      </c>
      <c r="N122" s="44">
        <v>0</v>
      </c>
    </row>
    <row r="123" spans="1:14" ht="15" customHeight="1" x14ac:dyDescent="0.3">
      <c r="A123" s="36">
        <v>2453</v>
      </c>
      <c r="B123" s="40" t="s">
        <v>10</v>
      </c>
      <c r="C123" s="41">
        <v>5</v>
      </c>
      <c r="D123" s="41">
        <v>3</v>
      </c>
      <c r="E123" s="42" t="s">
        <v>98</v>
      </c>
      <c r="F123" s="43">
        <f>SUM(G123:H123)</f>
        <v>0</v>
      </c>
      <c r="G123" s="43">
        <v>0</v>
      </c>
      <c r="H123" s="43">
        <v>0</v>
      </c>
      <c r="I123" s="43">
        <f>SUM(J123:K123)</f>
        <v>0</v>
      </c>
      <c r="J123" s="43">
        <v>0</v>
      </c>
      <c r="K123" s="43">
        <v>0</v>
      </c>
      <c r="L123" s="43">
        <f>SUM(M123:N123)</f>
        <v>0</v>
      </c>
      <c r="M123" s="43">
        <v>0</v>
      </c>
      <c r="N123" s="44">
        <v>0</v>
      </c>
    </row>
    <row r="124" spans="1:14" ht="15" customHeight="1" x14ac:dyDescent="0.3">
      <c r="A124" s="36">
        <v>2454</v>
      </c>
      <c r="B124" s="40" t="s">
        <v>10</v>
      </c>
      <c r="C124" s="41">
        <v>5</v>
      </c>
      <c r="D124" s="41">
        <v>4</v>
      </c>
      <c r="E124" s="42" t="s">
        <v>99</v>
      </c>
      <c r="F124" s="43">
        <f>SUM(G124:H124)</f>
        <v>0</v>
      </c>
      <c r="G124" s="43">
        <v>0</v>
      </c>
      <c r="H124" s="43">
        <v>0</v>
      </c>
      <c r="I124" s="43">
        <f>SUM(J124:K124)</f>
        <v>0</v>
      </c>
      <c r="J124" s="43">
        <v>0</v>
      </c>
      <c r="K124" s="43">
        <v>0</v>
      </c>
      <c r="L124" s="43">
        <f>SUM(M124:N124)</f>
        <v>0</v>
      </c>
      <c r="M124" s="43">
        <v>0</v>
      </c>
      <c r="N124" s="44">
        <v>0</v>
      </c>
    </row>
    <row r="125" spans="1:14" ht="19.5" customHeight="1" x14ac:dyDescent="0.3">
      <c r="A125" s="36">
        <v>2455</v>
      </c>
      <c r="B125" s="40" t="s">
        <v>10</v>
      </c>
      <c r="C125" s="41">
        <v>5</v>
      </c>
      <c r="D125" s="41">
        <v>5</v>
      </c>
      <c r="E125" s="42" t="s">
        <v>100</v>
      </c>
      <c r="F125" s="43">
        <f>SUM(G125:H125)</f>
        <v>5986845.6458000001</v>
      </c>
      <c r="G125" s="43">
        <v>5823792</v>
      </c>
      <c r="H125" s="43">
        <v>163053.6458</v>
      </c>
      <c r="I125" s="43">
        <f>SUM(J125:K125)</f>
        <v>6275561.6743000001</v>
      </c>
      <c r="J125" s="43">
        <v>5825827.6670000004</v>
      </c>
      <c r="K125" s="43">
        <v>449734.0073</v>
      </c>
      <c r="L125" s="43">
        <f>SUM(M125:N125)</f>
        <v>4037935.5614</v>
      </c>
      <c r="M125" s="43">
        <v>3671920.0534000001</v>
      </c>
      <c r="N125" s="44">
        <v>366015.50799999997</v>
      </c>
    </row>
    <row r="126" spans="1:14" ht="18" customHeight="1" x14ac:dyDescent="0.3">
      <c r="A126" s="36">
        <v>2460</v>
      </c>
      <c r="B126" s="40" t="s">
        <v>10</v>
      </c>
      <c r="C126" s="41">
        <v>6</v>
      </c>
      <c r="D126" s="41">
        <v>0</v>
      </c>
      <c r="E126" s="46" t="s">
        <v>101</v>
      </c>
      <c r="F126" s="43">
        <f>SUM(F128)</f>
        <v>0</v>
      </c>
      <c r="G126" s="43">
        <f t="shared" ref="G126:N126" si="35">SUM(G128)</f>
        <v>0</v>
      </c>
      <c r="H126" s="43">
        <f t="shared" si="35"/>
        <v>0</v>
      </c>
      <c r="I126" s="43">
        <f t="shared" si="35"/>
        <v>0</v>
      </c>
      <c r="J126" s="43">
        <f t="shared" si="35"/>
        <v>0</v>
      </c>
      <c r="K126" s="43">
        <f t="shared" si="35"/>
        <v>0</v>
      </c>
      <c r="L126" s="43">
        <f t="shared" si="35"/>
        <v>0</v>
      </c>
      <c r="M126" s="43">
        <f t="shared" si="35"/>
        <v>0</v>
      </c>
      <c r="N126" s="44">
        <f t="shared" si="35"/>
        <v>0</v>
      </c>
    </row>
    <row r="127" spans="1:14" s="45" customFormat="1" ht="15" customHeight="1" x14ac:dyDescent="0.3">
      <c r="A127" s="36"/>
      <c r="B127" s="40"/>
      <c r="C127" s="41"/>
      <c r="D127" s="41"/>
      <c r="E127" s="42" t="s">
        <v>39</v>
      </c>
      <c r="F127" s="43"/>
      <c r="G127" s="43"/>
      <c r="H127" s="43"/>
      <c r="I127" s="43"/>
      <c r="J127" s="43"/>
      <c r="K127" s="43"/>
      <c r="L127" s="43"/>
      <c r="M127" s="43"/>
      <c r="N127" s="44"/>
    </row>
    <row r="128" spans="1:14" ht="18.75" customHeight="1" x14ac:dyDescent="0.3">
      <c r="A128" s="36">
        <v>2461</v>
      </c>
      <c r="B128" s="40" t="s">
        <v>10</v>
      </c>
      <c r="C128" s="41">
        <v>6</v>
      </c>
      <c r="D128" s="41">
        <v>1</v>
      </c>
      <c r="E128" s="42" t="s">
        <v>101</v>
      </c>
      <c r="F128" s="43">
        <f>SUM(G128:H128)</f>
        <v>0</v>
      </c>
      <c r="G128" s="43">
        <v>0</v>
      </c>
      <c r="H128" s="43">
        <v>0</v>
      </c>
      <c r="I128" s="43">
        <f>SUM(J128:K128)</f>
        <v>0</v>
      </c>
      <c r="J128" s="43">
        <v>0</v>
      </c>
      <c r="K128" s="43">
        <v>0</v>
      </c>
      <c r="L128" s="43">
        <f>SUM(M128:N128)</f>
        <v>0</v>
      </c>
      <c r="M128" s="43">
        <v>0</v>
      </c>
      <c r="N128" s="44">
        <v>0</v>
      </c>
    </row>
    <row r="129" spans="1:14" ht="14.25" customHeight="1" x14ac:dyDescent="0.3">
      <c r="A129" s="36">
        <v>2470</v>
      </c>
      <c r="B129" s="40" t="s">
        <v>10</v>
      </c>
      <c r="C129" s="41">
        <v>7</v>
      </c>
      <c r="D129" s="41">
        <v>0</v>
      </c>
      <c r="E129" s="46" t="s">
        <v>102</v>
      </c>
      <c r="F129" s="43">
        <f>SUM(F131:F134)</f>
        <v>184040</v>
      </c>
      <c r="G129" s="43">
        <f t="shared" ref="G129:N129" si="36">SUM(G131:G134)</f>
        <v>152590</v>
      </c>
      <c r="H129" s="43">
        <f t="shared" si="36"/>
        <v>31450</v>
      </c>
      <c r="I129" s="43">
        <f t="shared" si="36"/>
        <v>188638</v>
      </c>
      <c r="J129" s="43">
        <f t="shared" si="36"/>
        <v>142210</v>
      </c>
      <c r="K129" s="43">
        <f t="shared" si="36"/>
        <v>46428</v>
      </c>
      <c r="L129" s="43">
        <f t="shared" si="36"/>
        <v>52033.063000000002</v>
      </c>
      <c r="M129" s="43">
        <f t="shared" si="36"/>
        <v>25240.906000000003</v>
      </c>
      <c r="N129" s="44">
        <f t="shared" si="36"/>
        <v>26792.156999999999</v>
      </c>
    </row>
    <row r="130" spans="1:14" s="45" customFormat="1" ht="14.25" customHeight="1" x14ac:dyDescent="0.3">
      <c r="A130" s="36"/>
      <c r="B130" s="40"/>
      <c r="C130" s="41"/>
      <c r="D130" s="41"/>
      <c r="E130" s="42" t="s">
        <v>39</v>
      </c>
      <c r="F130" s="43"/>
      <c r="G130" s="43"/>
      <c r="H130" s="43"/>
      <c r="I130" s="43"/>
      <c r="J130" s="43"/>
      <c r="K130" s="43"/>
      <c r="L130" s="43"/>
      <c r="M130" s="43"/>
      <c r="N130" s="44"/>
    </row>
    <row r="131" spans="1:14" ht="25.5" customHeight="1" x14ac:dyDescent="0.3">
      <c r="A131" s="36">
        <v>2471</v>
      </c>
      <c r="B131" s="40" t="s">
        <v>10</v>
      </c>
      <c r="C131" s="41">
        <v>7</v>
      </c>
      <c r="D131" s="41">
        <v>1</v>
      </c>
      <c r="E131" s="42" t="s">
        <v>103</v>
      </c>
      <c r="F131" s="43">
        <f>SUM(G131:H131)</f>
        <v>0</v>
      </c>
      <c r="G131" s="43">
        <v>0</v>
      </c>
      <c r="H131" s="43">
        <v>0</v>
      </c>
      <c r="I131" s="43">
        <f>SUM(J131:K131)</f>
        <v>0</v>
      </c>
      <c r="J131" s="43">
        <v>0</v>
      </c>
      <c r="K131" s="43">
        <v>0</v>
      </c>
      <c r="L131" s="43">
        <f>SUM(M131:N131)</f>
        <v>0</v>
      </c>
      <c r="M131" s="43">
        <v>0</v>
      </c>
      <c r="N131" s="44">
        <v>0</v>
      </c>
    </row>
    <row r="132" spans="1:14" ht="15" customHeight="1" x14ac:dyDescent="0.3">
      <c r="A132" s="36">
        <v>2472</v>
      </c>
      <c r="B132" s="40" t="s">
        <v>10</v>
      </c>
      <c r="C132" s="41">
        <v>7</v>
      </c>
      <c r="D132" s="41">
        <v>2</v>
      </c>
      <c r="E132" s="42" t="s">
        <v>104</v>
      </c>
      <c r="F132" s="43">
        <f>SUM(G132:H132)</f>
        <v>0</v>
      </c>
      <c r="G132" s="43">
        <v>0</v>
      </c>
      <c r="H132" s="43">
        <v>0</v>
      </c>
      <c r="I132" s="43">
        <f>SUM(J132:K132)</f>
        <v>0</v>
      </c>
      <c r="J132" s="43">
        <v>0</v>
      </c>
      <c r="K132" s="43">
        <v>0</v>
      </c>
      <c r="L132" s="43">
        <f>SUM(M132:N132)</f>
        <v>0</v>
      </c>
      <c r="M132" s="43">
        <v>0</v>
      </c>
      <c r="N132" s="44">
        <v>0</v>
      </c>
    </row>
    <row r="133" spans="1:14" ht="16.5" customHeight="1" x14ac:dyDescent="0.3">
      <c r="A133" s="36">
        <v>2473</v>
      </c>
      <c r="B133" s="40" t="s">
        <v>10</v>
      </c>
      <c r="C133" s="41">
        <v>7</v>
      </c>
      <c r="D133" s="41">
        <v>3</v>
      </c>
      <c r="E133" s="42" t="s">
        <v>105</v>
      </c>
      <c r="F133" s="43">
        <f>SUM(G133:H133)</f>
        <v>184040</v>
      </c>
      <c r="G133" s="43">
        <v>152590</v>
      </c>
      <c r="H133" s="43">
        <v>31450</v>
      </c>
      <c r="I133" s="43">
        <f>SUM(J133:K133)</f>
        <v>188638</v>
      </c>
      <c r="J133" s="43">
        <v>142210</v>
      </c>
      <c r="K133" s="43">
        <v>46428</v>
      </c>
      <c r="L133" s="43">
        <f>SUM(M133:N133)</f>
        <v>52033.063000000002</v>
      </c>
      <c r="M133" s="43">
        <v>25240.906000000003</v>
      </c>
      <c r="N133" s="44">
        <v>26792.156999999999</v>
      </c>
    </row>
    <row r="134" spans="1:14" ht="17.25" customHeight="1" x14ac:dyDescent="0.3">
      <c r="A134" s="36">
        <v>2474</v>
      </c>
      <c r="B134" s="40" t="s">
        <v>10</v>
      </c>
      <c r="C134" s="41">
        <v>7</v>
      </c>
      <c r="D134" s="41">
        <v>4</v>
      </c>
      <c r="E134" s="42" t="s">
        <v>106</v>
      </c>
      <c r="F134" s="43">
        <f>SUM(G134:H134)</f>
        <v>0</v>
      </c>
      <c r="G134" s="43">
        <v>0</v>
      </c>
      <c r="H134" s="43">
        <v>0</v>
      </c>
      <c r="I134" s="43">
        <f>SUM(J134:K134)</f>
        <v>0</v>
      </c>
      <c r="J134" s="43">
        <v>0</v>
      </c>
      <c r="K134" s="43">
        <v>0</v>
      </c>
      <c r="L134" s="43">
        <f>SUM(M134:N134)</f>
        <v>0</v>
      </c>
      <c r="M134" s="43">
        <v>0</v>
      </c>
      <c r="N134" s="44">
        <v>0</v>
      </c>
    </row>
    <row r="135" spans="1:14" ht="29.25" customHeight="1" x14ac:dyDescent="0.3">
      <c r="A135" s="36">
        <v>2480</v>
      </c>
      <c r="B135" s="40" t="s">
        <v>10</v>
      </c>
      <c r="C135" s="41">
        <v>8</v>
      </c>
      <c r="D135" s="41">
        <v>0</v>
      </c>
      <c r="E135" s="46" t="s">
        <v>107</v>
      </c>
      <c r="F135" s="43">
        <f>SUM(F137:F143)</f>
        <v>3340</v>
      </c>
      <c r="G135" s="43">
        <f t="shared" ref="G135:N135" si="37">SUM(G137:G143)</f>
        <v>270</v>
      </c>
      <c r="H135" s="43">
        <f t="shared" si="37"/>
        <v>3070</v>
      </c>
      <c r="I135" s="43">
        <f t="shared" si="37"/>
        <v>6710</v>
      </c>
      <c r="J135" s="43">
        <f t="shared" si="37"/>
        <v>1050</v>
      </c>
      <c r="K135" s="43">
        <f t="shared" si="37"/>
        <v>5660</v>
      </c>
      <c r="L135" s="43">
        <f t="shared" si="37"/>
        <v>4740</v>
      </c>
      <c r="M135" s="43">
        <f t="shared" si="37"/>
        <v>930</v>
      </c>
      <c r="N135" s="44">
        <f t="shared" si="37"/>
        <v>3810</v>
      </c>
    </row>
    <row r="136" spans="1:14" s="45" customFormat="1" ht="16.5" customHeight="1" x14ac:dyDescent="0.3">
      <c r="A136" s="36"/>
      <c r="B136" s="40"/>
      <c r="C136" s="41"/>
      <c r="D136" s="41"/>
      <c r="E136" s="42" t="s">
        <v>39</v>
      </c>
      <c r="F136" s="43"/>
      <c r="G136" s="43"/>
      <c r="H136" s="43"/>
      <c r="I136" s="43"/>
      <c r="J136" s="43"/>
      <c r="K136" s="43"/>
      <c r="L136" s="43"/>
      <c r="M136" s="43"/>
      <c r="N136" s="44"/>
    </row>
    <row r="137" spans="1:14" ht="39.75" customHeight="1" x14ac:dyDescent="0.3">
      <c r="A137" s="36">
        <v>2481</v>
      </c>
      <c r="B137" s="40" t="s">
        <v>10</v>
      </c>
      <c r="C137" s="41">
        <v>8</v>
      </c>
      <c r="D137" s="41">
        <v>1</v>
      </c>
      <c r="E137" s="42" t="s">
        <v>108</v>
      </c>
      <c r="F137" s="43">
        <f t="shared" ref="F137:F143" si="38">SUM(G137:H137)</f>
        <v>0</v>
      </c>
      <c r="G137" s="43">
        <v>0</v>
      </c>
      <c r="H137" s="43">
        <v>0</v>
      </c>
      <c r="I137" s="43">
        <f t="shared" ref="I137:I143" si="39">SUM(J137:K137)</f>
        <v>0</v>
      </c>
      <c r="J137" s="43">
        <v>0</v>
      </c>
      <c r="K137" s="43">
        <v>0</v>
      </c>
      <c r="L137" s="43">
        <f t="shared" ref="L137:L143" si="40">SUM(M137:N137)</f>
        <v>0</v>
      </c>
      <c r="M137" s="43">
        <v>0</v>
      </c>
      <c r="N137" s="44">
        <v>0</v>
      </c>
    </row>
    <row r="138" spans="1:14" ht="40.5" customHeight="1" x14ac:dyDescent="0.3">
      <c r="A138" s="36">
        <v>2482</v>
      </c>
      <c r="B138" s="40" t="s">
        <v>10</v>
      </c>
      <c r="C138" s="41">
        <v>8</v>
      </c>
      <c r="D138" s="41">
        <v>2</v>
      </c>
      <c r="E138" s="42" t="s">
        <v>109</v>
      </c>
      <c r="F138" s="43">
        <f t="shared" si="38"/>
        <v>270</v>
      </c>
      <c r="G138" s="43">
        <v>270</v>
      </c>
      <c r="H138" s="43">
        <v>0</v>
      </c>
      <c r="I138" s="43">
        <f t="shared" si="39"/>
        <v>1050</v>
      </c>
      <c r="J138" s="43">
        <v>1050</v>
      </c>
      <c r="K138" s="43">
        <v>0</v>
      </c>
      <c r="L138" s="43">
        <f t="shared" si="40"/>
        <v>930</v>
      </c>
      <c r="M138" s="43">
        <v>930</v>
      </c>
      <c r="N138" s="44">
        <v>0</v>
      </c>
    </row>
    <row r="139" spans="1:14" ht="30" customHeight="1" x14ac:dyDescent="0.3">
      <c r="A139" s="36">
        <v>2483</v>
      </c>
      <c r="B139" s="40" t="s">
        <v>10</v>
      </c>
      <c r="C139" s="41">
        <v>8</v>
      </c>
      <c r="D139" s="41">
        <v>3</v>
      </c>
      <c r="E139" s="42" t="s">
        <v>110</v>
      </c>
      <c r="F139" s="43">
        <f t="shared" si="38"/>
        <v>0</v>
      </c>
      <c r="G139" s="43">
        <v>0</v>
      </c>
      <c r="H139" s="43">
        <v>0</v>
      </c>
      <c r="I139" s="43">
        <f t="shared" si="39"/>
        <v>0</v>
      </c>
      <c r="J139" s="43">
        <v>0</v>
      </c>
      <c r="K139" s="43">
        <v>0</v>
      </c>
      <c r="L139" s="43">
        <f t="shared" si="40"/>
        <v>0</v>
      </c>
      <c r="M139" s="43">
        <v>0</v>
      </c>
      <c r="N139" s="44">
        <v>0</v>
      </c>
    </row>
    <row r="140" spans="1:14" ht="37.5" customHeight="1" x14ac:dyDescent="0.3">
      <c r="A140" s="36">
        <v>2484</v>
      </c>
      <c r="B140" s="40" t="s">
        <v>10</v>
      </c>
      <c r="C140" s="41">
        <v>8</v>
      </c>
      <c r="D140" s="41">
        <v>4</v>
      </c>
      <c r="E140" s="42" t="s">
        <v>111</v>
      </c>
      <c r="F140" s="43">
        <f t="shared" si="38"/>
        <v>0</v>
      </c>
      <c r="G140" s="43">
        <v>0</v>
      </c>
      <c r="H140" s="43">
        <v>0</v>
      </c>
      <c r="I140" s="43">
        <f t="shared" si="39"/>
        <v>0</v>
      </c>
      <c r="J140" s="43">
        <v>0</v>
      </c>
      <c r="K140" s="43">
        <v>0</v>
      </c>
      <c r="L140" s="43">
        <f t="shared" si="40"/>
        <v>0</v>
      </c>
      <c r="M140" s="43">
        <v>0</v>
      </c>
      <c r="N140" s="44">
        <v>0</v>
      </c>
    </row>
    <row r="141" spans="1:14" ht="28.5" customHeight="1" x14ac:dyDescent="0.3">
      <c r="A141" s="36">
        <v>2485</v>
      </c>
      <c r="B141" s="40" t="s">
        <v>10</v>
      </c>
      <c r="C141" s="41">
        <v>8</v>
      </c>
      <c r="D141" s="41">
        <v>5</v>
      </c>
      <c r="E141" s="42" t="s">
        <v>112</v>
      </c>
      <c r="F141" s="43">
        <f t="shared" si="38"/>
        <v>3070</v>
      </c>
      <c r="G141" s="43">
        <v>0</v>
      </c>
      <c r="H141" s="43">
        <v>3070</v>
      </c>
      <c r="I141" s="43">
        <f t="shared" si="39"/>
        <v>5660</v>
      </c>
      <c r="J141" s="43">
        <v>0</v>
      </c>
      <c r="K141" s="43">
        <v>5660</v>
      </c>
      <c r="L141" s="43">
        <f t="shared" si="40"/>
        <v>3810</v>
      </c>
      <c r="M141" s="43">
        <v>0</v>
      </c>
      <c r="N141" s="44">
        <v>3810</v>
      </c>
    </row>
    <row r="142" spans="1:14" ht="20.25" customHeight="1" x14ac:dyDescent="0.3">
      <c r="A142" s="36">
        <v>2486</v>
      </c>
      <c r="B142" s="40" t="s">
        <v>10</v>
      </c>
      <c r="C142" s="41">
        <v>8</v>
      </c>
      <c r="D142" s="41">
        <v>6</v>
      </c>
      <c r="E142" s="42" t="s">
        <v>113</v>
      </c>
      <c r="F142" s="43">
        <f t="shared" si="38"/>
        <v>0</v>
      </c>
      <c r="G142" s="43">
        <v>0</v>
      </c>
      <c r="H142" s="43">
        <v>0</v>
      </c>
      <c r="I142" s="43">
        <f t="shared" si="39"/>
        <v>0</v>
      </c>
      <c r="J142" s="43">
        <v>0</v>
      </c>
      <c r="K142" s="43">
        <v>0</v>
      </c>
      <c r="L142" s="43">
        <f t="shared" si="40"/>
        <v>0</v>
      </c>
      <c r="M142" s="43">
        <v>0</v>
      </c>
      <c r="N142" s="44">
        <v>0</v>
      </c>
    </row>
    <row r="143" spans="1:14" ht="36" customHeight="1" x14ac:dyDescent="0.3">
      <c r="A143" s="36">
        <v>2487</v>
      </c>
      <c r="B143" s="40" t="s">
        <v>10</v>
      </c>
      <c r="C143" s="41">
        <v>8</v>
      </c>
      <c r="D143" s="41">
        <v>7</v>
      </c>
      <c r="E143" s="42" t="s">
        <v>114</v>
      </c>
      <c r="F143" s="43">
        <f t="shared" si="38"/>
        <v>0</v>
      </c>
      <c r="G143" s="43">
        <v>0</v>
      </c>
      <c r="H143" s="43">
        <v>0</v>
      </c>
      <c r="I143" s="43">
        <f t="shared" si="39"/>
        <v>0</v>
      </c>
      <c r="J143" s="43">
        <v>0</v>
      </c>
      <c r="K143" s="43">
        <v>0</v>
      </c>
      <c r="L143" s="43">
        <f t="shared" si="40"/>
        <v>0</v>
      </c>
      <c r="M143" s="43">
        <v>0</v>
      </c>
      <c r="N143" s="44">
        <v>0</v>
      </c>
    </row>
    <row r="144" spans="1:14" ht="27.75" customHeight="1" x14ac:dyDescent="0.3">
      <c r="A144" s="36">
        <v>2490</v>
      </c>
      <c r="B144" s="40" t="s">
        <v>10</v>
      </c>
      <c r="C144" s="41">
        <v>9</v>
      </c>
      <c r="D144" s="41">
        <v>0</v>
      </c>
      <c r="E144" s="46" t="s">
        <v>115</v>
      </c>
      <c r="F144" s="43">
        <f>SUM(F146)</f>
        <v>-4752742.155199999</v>
      </c>
      <c r="G144" s="43">
        <f t="shared" ref="G144:N144" si="41">SUM(G146)</f>
        <v>1184219.3999999999</v>
      </c>
      <c r="H144" s="43">
        <f t="shared" si="41"/>
        <v>-5936961.5551999994</v>
      </c>
      <c r="I144" s="43">
        <f t="shared" si="41"/>
        <v>-7322317.5780000007</v>
      </c>
      <c r="J144" s="43">
        <f t="shared" si="41"/>
        <v>977481.2</v>
      </c>
      <c r="K144" s="43">
        <f t="shared" si="41"/>
        <v>-8299798.7780000009</v>
      </c>
      <c r="L144" s="43">
        <f t="shared" si="41"/>
        <v>-10822438.6116</v>
      </c>
      <c r="M144" s="43">
        <f t="shared" si="41"/>
        <v>721655.2790000001</v>
      </c>
      <c r="N144" s="44">
        <f t="shared" si="41"/>
        <v>-11544093.8906</v>
      </c>
    </row>
    <row r="145" spans="1:14" s="45" customFormat="1" ht="16.5" customHeight="1" x14ac:dyDescent="0.3">
      <c r="A145" s="36"/>
      <c r="B145" s="40"/>
      <c r="C145" s="41"/>
      <c r="D145" s="41"/>
      <c r="E145" s="42" t="s">
        <v>39</v>
      </c>
      <c r="F145" s="43"/>
      <c r="G145" s="43"/>
      <c r="H145" s="43"/>
      <c r="I145" s="43"/>
      <c r="J145" s="43"/>
      <c r="K145" s="43"/>
      <c r="L145" s="43"/>
      <c r="M145" s="43"/>
      <c r="N145" s="44"/>
    </row>
    <row r="146" spans="1:14" ht="21.75" customHeight="1" x14ac:dyDescent="0.3">
      <c r="A146" s="36">
        <v>2491</v>
      </c>
      <c r="B146" s="40" t="s">
        <v>10</v>
      </c>
      <c r="C146" s="41">
        <v>9</v>
      </c>
      <c r="D146" s="41">
        <v>1</v>
      </c>
      <c r="E146" s="42" t="s">
        <v>115</v>
      </c>
      <c r="F146" s="43">
        <f>SUM(G146:H146)</f>
        <v>-4752742.155199999</v>
      </c>
      <c r="G146" s="43">
        <v>1184219.3999999999</v>
      </c>
      <c r="H146" s="43">
        <v>-5936961.5551999994</v>
      </c>
      <c r="I146" s="43">
        <f>SUM(J146:K146)</f>
        <v>-7322317.5780000007</v>
      </c>
      <c r="J146" s="43">
        <v>977481.2</v>
      </c>
      <c r="K146" s="43">
        <v>-8299798.7780000009</v>
      </c>
      <c r="L146" s="43">
        <f>SUM(M146:N146)</f>
        <v>-10822438.6116</v>
      </c>
      <c r="M146" s="43">
        <v>721655.2790000001</v>
      </c>
      <c r="N146" s="44">
        <v>-11544093.8906</v>
      </c>
    </row>
    <row r="147" spans="1:14" s="48" customFormat="1" ht="41.25" customHeight="1" x14ac:dyDescent="0.2">
      <c r="A147" s="47">
        <v>2500</v>
      </c>
      <c r="B147" s="37" t="s">
        <v>11</v>
      </c>
      <c r="C147" s="38">
        <v>0</v>
      </c>
      <c r="D147" s="38">
        <v>0</v>
      </c>
      <c r="E147" s="32" t="s">
        <v>116</v>
      </c>
      <c r="F147" s="33">
        <f>SUM(F149,F152,F155,F158,F161,F164,)</f>
        <v>16184621.236899998</v>
      </c>
      <c r="G147" s="33">
        <f t="shared" ref="G147:N147" si="42">SUM(G149,G152,G155,G158,G161,G164,)</f>
        <v>15677394.687999999</v>
      </c>
      <c r="H147" s="33">
        <f t="shared" si="42"/>
        <v>507226.54889999999</v>
      </c>
      <c r="I147" s="33">
        <f t="shared" si="42"/>
        <v>21064692.3299</v>
      </c>
      <c r="J147" s="33">
        <f t="shared" si="42"/>
        <v>15464079.618999999</v>
      </c>
      <c r="K147" s="33">
        <f t="shared" si="42"/>
        <v>5600612.7109000012</v>
      </c>
      <c r="L147" s="33">
        <f t="shared" si="42"/>
        <v>16073708.6154</v>
      </c>
      <c r="M147" s="33">
        <f t="shared" si="42"/>
        <v>12474814.090500001</v>
      </c>
      <c r="N147" s="34">
        <f t="shared" si="42"/>
        <v>3598894.5249000001</v>
      </c>
    </row>
    <row r="148" spans="1:14" ht="15.75" customHeight="1" x14ac:dyDescent="0.3">
      <c r="A148" s="36"/>
      <c r="B148" s="40"/>
      <c r="C148" s="41"/>
      <c r="D148" s="41"/>
      <c r="E148" s="42" t="s">
        <v>25</v>
      </c>
      <c r="F148" s="43"/>
      <c r="G148" s="43"/>
      <c r="H148" s="43"/>
      <c r="I148" s="43"/>
      <c r="J148" s="43"/>
      <c r="K148" s="43"/>
      <c r="L148" s="43"/>
      <c r="M148" s="43"/>
      <c r="N148" s="44"/>
    </row>
    <row r="149" spans="1:14" ht="17.25" customHeight="1" x14ac:dyDescent="0.3">
      <c r="A149" s="36">
        <v>2510</v>
      </c>
      <c r="B149" s="40" t="s">
        <v>11</v>
      </c>
      <c r="C149" s="41">
        <v>1</v>
      </c>
      <c r="D149" s="41">
        <v>0</v>
      </c>
      <c r="E149" s="46" t="s">
        <v>117</v>
      </c>
      <c r="F149" s="43">
        <f>SUM(F151)</f>
        <v>13790136.307899999</v>
      </c>
      <c r="G149" s="43">
        <f t="shared" ref="G149:N149" si="43">SUM(G151)</f>
        <v>13539220.787999999</v>
      </c>
      <c r="H149" s="43">
        <f t="shared" si="43"/>
        <v>250915.51990000001</v>
      </c>
      <c r="I149" s="43">
        <f t="shared" si="43"/>
        <v>17474332.961300001</v>
      </c>
      <c r="J149" s="43">
        <f t="shared" si="43"/>
        <v>12924043.441</v>
      </c>
      <c r="K149" s="43">
        <f t="shared" si="43"/>
        <v>4550289.5203</v>
      </c>
      <c r="L149" s="43">
        <f t="shared" si="43"/>
        <v>13006275.513699999</v>
      </c>
      <c r="M149" s="43">
        <f t="shared" si="43"/>
        <v>10162900.542199999</v>
      </c>
      <c r="N149" s="44">
        <f t="shared" si="43"/>
        <v>2843374.9715</v>
      </c>
    </row>
    <row r="150" spans="1:14" s="45" customFormat="1" ht="10.5" customHeight="1" x14ac:dyDescent="0.3">
      <c r="A150" s="36"/>
      <c r="B150" s="40"/>
      <c r="C150" s="41"/>
      <c r="D150" s="41"/>
      <c r="E150" s="42" t="s">
        <v>39</v>
      </c>
      <c r="F150" s="43"/>
      <c r="G150" s="43"/>
      <c r="H150" s="43"/>
      <c r="I150" s="43"/>
      <c r="J150" s="43"/>
      <c r="K150" s="43"/>
      <c r="L150" s="43"/>
      <c r="M150" s="43"/>
      <c r="N150" s="44"/>
    </row>
    <row r="151" spans="1:14" ht="17.25" customHeight="1" x14ac:dyDescent="0.3">
      <c r="A151" s="36">
        <v>2511</v>
      </c>
      <c r="B151" s="40" t="s">
        <v>11</v>
      </c>
      <c r="C151" s="41">
        <v>1</v>
      </c>
      <c r="D151" s="41">
        <v>1</v>
      </c>
      <c r="E151" s="42" t="s">
        <v>117</v>
      </c>
      <c r="F151" s="43">
        <f>SUM(G151:H151)</f>
        <v>13790136.307899999</v>
      </c>
      <c r="G151" s="43">
        <v>13539220.787999999</v>
      </c>
      <c r="H151" s="43">
        <v>250915.51990000001</v>
      </c>
      <c r="I151" s="43">
        <f>SUM(J151:K151)</f>
        <v>17474332.961300001</v>
      </c>
      <c r="J151" s="43">
        <v>12924043.441</v>
      </c>
      <c r="K151" s="43">
        <v>4550289.5203</v>
      </c>
      <c r="L151" s="43">
        <f>SUM(M151:N151)</f>
        <v>13006275.513699999</v>
      </c>
      <c r="M151" s="43">
        <v>10162900.542199999</v>
      </c>
      <c r="N151" s="44">
        <v>2843374.9715</v>
      </c>
    </row>
    <row r="152" spans="1:14" ht="18.75" customHeight="1" x14ac:dyDescent="0.3">
      <c r="A152" s="36">
        <v>2520</v>
      </c>
      <c r="B152" s="40" t="s">
        <v>11</v>
      </c>
      <c r="C152" s="41">
        <v>2</v>
      </c>
      <c r="D152" s="41">
        <v>0</v>
      </c>
      <c r="E152" s="46" t="s">
        <v>118</v>
      </c>
      <c r="F152" s="43">
        <f>SUM(F154)</f>
        <v>133713.829</v>
      </c>
      <c r="G152" s="43">
        <f t="shared" ref="G152:N152" si="44">SUM(G154)</f>
        <v>78065</v>
      </c>
      <c r="H152" s="43">
        <f t="shared" si="44"/>
        <v>55648.828999999998</v>
      </c>
      <c r="I152" s="43">
        <f t="shared" si="44"/>
        <v>226958.21030000001</v>
      </c>
      <c r="J152" s="43">
        <f t="shared" si="44"/>
        <v>83651</v>
      </c>
      <c r="K152" s="43">
        <f t="shared" si="44"/>
        <v>143307.21030000001</v>
      </c>
      <c r="L152" s="43">
        <f t="shared" si="44"/>
        <v>158716.08870000002</v>
      </c>
      <c r="M152" s="43">
        <f t="shared" si="44"/>
        <v>72931.694900000002</v>
      </c>
      <c r="N152" s="44">
        <f t="shared" si="44"/>
        <v>85784.393800000005</v>
      </c>
    </row>
    <row r="153" spans="1:14" s="45" customFormat="1" ht="10.5" customHeight="1" x14ac:dyDescent="0.3">
      <c r="A153" s="36"/>
      <c r="B153" s="40"/>
      <c r="C153" s="41"/>
      <c r="D153" s="41"/>
      <c r="E153" s="42" t="s">
        <v>39</v>
      </c>
      <c r="F153" s="43"/>
      <c r="G153" s="43"/>
      <c r="H153" s="43"/>
      <c r="I153" s="43"/>
      <c r="J153" s="43"/>
      <c r="K153" s="43"/>
      <c r="L153" s="43"/>
      <c r="M153" s="43"/>
      <c r="N153" s="44"/>
    </row>
    <row r="154" spans="1:14" ht="16.5" customHeight="1" x14ac:dyDescent="0.3">
      <c r="A154" s="36">
        <v>2521</v>
      </c>
      <c r="B154" s="40" t="s">
        <v>11</v>
      </c>
      <c r="C154" s="41">
        <v>2</v>
      </c>
      <c r="D154" s="41">
        <v>1</v>
      </c>
      <c r="E154" s="42" t="s">
        <v>119</v>
      </c>
      <c r="F154" s="43">
        <f>SUM(G154:H154)</f>
        <v>133713.829</v>
      </c>
      <c r="G154" s="43">
        <v>78065</v>
      </c>
      <c r="H154" s="43">
        <v>55648.828999999998</v>
      </c>
      <c r="I154" s="43">
        <f>SUM(J154:K154)</f>
        <v>226958.21030000001</v>
      </c>
      <c r="J154" s="43">
        <v>83651</v>
      </c>
      <c r="K154" s="43">
        <v>143307.21030000001</v>
      </c>
      <c r="L154" s="43">
        <f>SUM(M154:N154)</f>
        <v>158716.08870000002</v>
      </c>
      <c r="M154" s="43">
        <v>72931.694900000002</v>
      </c>
      <c r="N154" s="44">
        <v>85784.393800000005</v>
      </c>
    </row>
    <row r="155" spans="1:14" ht="19.5" customHeight="1" x14ac:dyDescent="0.3">
      <c r="A155" s="36">
        <v>2530</v>
      </c>
      <c r="B155" s="40" t="s">
        <v>11</v>
      </c>
      <c r="C155" s="41">
        <v>3</v>
      </c>
      <c r="D155" s="41">
        <v>0</v>
      </c>
      <c r="E155" s="46" t="s">
        <v>120</v>
      </c>
      <c r="F155" s="43">
        <f>SUM(F157)</f>
        <v>80514</v>
      </c>
      <c r="G155" s="43">
        <f t="shared" ref="G155:N155" si="45">SUM(G157)</f>
        <v>80514</v>
      </c>
      <c r="H155" s="43">
        <f t="shared" si="45"/>
        <v>0</v>
      </c>
      <c r="I155" s="43">
        <f t="shared" si="45"/>
        <v>89410.62</v>
      </c>
      <c r="J155" s="43">
        <f t="shared" si="45"/>
        <v>89410.62</v>
      </c>
      <c r="K155" s="43">
        <f t="shared" si="45"/>
        <v>0</v>
      </c>
      <c r="L155" s="43">
        <f t="shared" si="45"/>
        <v>73427.429799999998</v>
      </c>
      <c r="M155" s="43">
        <f t="shared" si="45"/>
        <v>73427.429799999998</v>
      </c>
      <c r="N155" s="44">
        <f t="shared" si="45"/>
        <v>0</v>
      </c>
    </row>
    <row r="156" spans="1:14" s="45" customFormat="1" ht="10.5" customHeight="1" x14ac:dyDescent="0.3">
      <c r="A156" s="36"/>
      <c r="B156" s="40"/>
      <c r="C156" s="41"/>
      <c r="D156" s="41"/>
      <c r="E156" s="42" t="s">
        <v>39</v>
      </c>
      <c r="F156" s="43"/>
      <c r="G156" s="43"/>
      <c r="H156" s="43"/>
      <c r="I156" s="43"/>
      <c r="J156" s="43"/>
      <c r="K156" s="43"/>
      <c r="L156" s="43"/>
      <c r="M156" s="43"/>
      <c r="N156" s="44"/>
    </row>
    <row r="157" spans="1:14" ht="16.5" customHeight="1" x14ac:dyDescent="0.3">
      <c r="A157" s="36">
        <v>2531</v>
      </c>
      <c r="B157" s="40" t="s">
        <v>11</v>
      </c>
      <c r="C157" s="41">
        <v>3</v>
      </c>
      <c r="D157" s="41">
        <v>1</v>
      </c>
      <c r="E157" s="42" t="s">
        <v>120</v>
      </c>
      <c r="F157" s="43">
        <f>SUM(G157:H157)</f>
        <v>80514</v>
      </c>
      <c r="G157" s="43">
        <v>80514</v>
      </c>
      <c r="H157" s="43">
        <v>0</v>
      </c>
      <c r="I157" s="43">
        <f>SUM(J157:K157)</f>
        <v>89410.62</v>
      </c>
      <c r="J157" s="43">
        <v>89410.62</v>
      </c>
      <c r="K157" s="43">
        <v>0</v>
      </c>
      <c r="L157" s="43">
        <f>SUM(M157:N157)</f>
        <v>73427.429799999998</v>
      </c>
      <c r="M157" s="43">
        <v>73427.429799999998</v>
      </c>
      <c r="N157" s="44">
        <v>0</v>
      </c>
    </row>
    <row r="158" spans="1:14" ht="24.75" customHeight="1" x14ac:dyDescent="0.3">
      <c r="A158" s="36">
        <v>2540</v>
      </c>
      <c r="B158" s="40" t="s">
        <v>11</v>
      </c>
      <c r="C158" s="41">
        <v>4</v>
      </c>
      <c r="D158" s="41">
        <v>0</v>
      </c>
      <c r="E158" s="46" t="s">
        <v>121</v>
      </c>
      <c r="F158" s="43">
        <f>SUM(F160)</f>
        <v>37215.9</v>
      </c>
      <c r="G158" s="43">
        <f t="shared" ref="G158:N158" si="46">SUM(G160)</f>
        <v>37215.9</v>
      </c>
      <c r="H158" s="43">
        <f t="shared" si="46"/>
        <v>0</v>
      </c>
      <c r="I158" s="43">
        <f t="shared" si="46"/>
        <v>40859.1</v>
      </c>
      <c r="J158" s="43">
        <f t="shared" si="46"/>
        <v>40859.1</v>
      </c>
      <c r="K158" s="43">
        <f t="shared" si="46"/>
        <v>0</v>
      </c>
      <c r="L158" s="43">
        <f t="shared" si="46"/>
        <v>34758.975899999998</v>
      </c>
      <c r="M158" s="43">
        <f t="shared" si="46"/>
        <v>34758.975899999998</v>
      </c>
      <c r="N158" s="44">
        <f t="shared" si="46"/>
        <v>0</v>
      </c>
    </row>
    <row r="159" spans="1:14" s="45" customFormat="1" ht="16.5" customHeight="1" x14ac:dyDescent="0.3">
      <c r="A159" s="36"/>
      <c r="B159" s="40"/>
      <c r="C159" s="41"/>
      <c r="D159" s="41"/>
      <c r="E159" s="42" t="s">
        <v>39</v>
      </c>
      <c r="F159" s="43"/>
      <c r="G159" s="43"/>
      <c r="H159" s="43"/>
      <c r="I159" s="43"/>
      <c r="J159" s="43"/>
      <c r="K159" s="43"/>
      <c r="L159" s="43"/>
      <c r="M159" s="43"/>
      <c r="N159" s="44"/>
    </row>
    <row r="160" spans="1:14" ht="17.25" customHeight="1" x14ac:dyDescent="0.3">
      <c r="A160" s="36">
        <v>2541</v>
      </c>
      <c r="B160" s="40" t="s">
        <v>11</v>
      </c>
      <c r="C160" s="41">
        <v>4</v>
      </c>
      <c r="D160" s="41">
        <v>1</v>
      </c>
      <c r="E160" s="42" t="s">
        <v>121</v>
      </c>
      <c r="F160" s="43">
        <f>SUM(G160:H160)</f>
        <v>37215.9</v>
      </c>
      <c r="G160" s="43">
        <v>37215.9</v>
      </c>
      <c r="H160" s="43">
        <v>0</v>
      </c>
      <c r="I160" s="43">
        <f>SUM(J160:K160)</f>
        <v>40859.1</v>
      </c>
      <c r="J160" s="43">
        <v>40859.1</v>
      </c>
      <c r="K160" s="43">
        <v>0</v>
      </c>
      <c r="L160" s="43">
        <f>SUM(M160:N160)</f>
        <v>34758.975899999998</v>
      </c>
      <c r="M160" s="43">
        <v>34758.975899999998</v>
      </c>
      <c r="N160" s="44">
        <v>0</v>
      </c>
    </row>
    <row r="161" spans="1:14" ht="27" customHeight="1" x14ac:dyDescent="0.3">
      <c r="A161" s="36">
        <v>2550</v>
      </c>
      <c r="B161" s="40" t="s">
        <v>11</v>
      </c>
      <c r="C161" s="41">
        <v>5</v>
      </c>
      <c r="D161" s="41">
        <v>0</v>
      </c>
      <c r="E161" s="46" t="s">
        <v>122</v>
      </c>
      <c r="F161" s="43">
        <f>SUM(F163)</f>
        <v>6849.2</v>
      </c>
      <c r="G161" s="43">
        <f t="shared" ref="G161:N161" si="47">SUM(G163)</f>
        <v>4780</v>
      </c>
      <c r="H161" s="43">
        <f t="shared" si="47"/>
        <v>2069.1999999999998</v>
      </c>
      <c r="I161" s="43">
        <f t="shared" si="47"/>
        <v>12204.9</v>
      </c>
      <c r="J161" s="43">
        <f t="shared" si="47"/>
        <v>4780</v>
      </c>
      <c r="K161" s="43">
        <f t="shared" si="47"/>
        <v>7424.9</v>
      </c>
      <c r="L161" s="43">
        <f t="shared" si="47"/>
        <v>7390.2749999999996</v>
      </c>
      <c r="M161" s="43">
        <f t="shared" si="47"/>
        <v>4687.2749999999996</v>
      </c>
      <c r="N161" s="44">
        <f t="shared" si="47"/>
        <v>2703</v>
      </c>
    </row>
    <row r="162" spans="1:14" s="45" customFormat="1" ht="14.25" customHeight="1" x14ac:dyDescent="0.3">
      <c r="A162" s="36"/>
      <c r="B162" s="40"/>
      <c r="C162" s="41"/>
      <c r="D162" s="41"/>
      <c r="E162" s="42" t="s">
        <v>39</v>
      </c>
      <c r="F162" s="43"/>
      <c r="G162" s="43"/>
      <c r="H162" s="43"/>
      <c r="I162" s="43"/>
      <c r="J162" s="43"/>
      <c r="K162" s="43"/>
      <c r="L162" s="43"/>
      <c r="M162" s="43"/>
      <c r="N162" s="44"/>
    </row>
    <row r="163" spans="1:14" ht="27.75" customHeight="1" x14ac:dyDescent="0.3">
      <c r="A163" s="36">
        <v>2551</v>
      </c>
      <c r="B163" s="40" t="s">
        <v>11</v>
      </c>
      <c r="C163" s="41">
        <v>5</v>
      </c>
      <c r="D163" s="41">
        <v>1</v>
      </c>
      <c r="E163" s="42" t="s">
        <v>122</v>
      </c>
      <c r="F163" s="43">
        <f>SUM(G163:H163)</f>
        <v>6849.2</v>
      </c>
      <c r="G163" s="43">
        <v>4780</v>
      </c>
      <c r="H163" s="43">
        <v>2069.1999999999998</v>
      </c>
      <c r="I163" s="43">
        <f>SUM(J163:K163)</f>
        <v>12204.9</v>
      </c>
      <c r="J163" s="43">
        <v>4780</v>
      </c>
      <c r="K163" s="43">
        <v>7424.9</v>
      </c>
      <c r="L163" s="43">
        <f>SUM(M163:N163)</f>
        <v>7390.2749999999996</v>
      </c>
      <c r="M163" s="43">
        <v>4687.2749999999996</v>
      </c>
      <c r="N163" s="44">
        <v>2703</v>
      </c>
    </row>
    <row r="164" spans="1:14" ht="25.5" customHeight="1" x14ac:dyDescent="0.3">
      <c r="A164" s="36">
        <v>2560</v>
      </c>
      <c r="B164" s="40" t="s">
        <v>11</v>
      </c>
      <c r="C164" s="41">
        <v>6</v>
      </c>
      <c r="D164" s="41">
        <v>0</v>
      </c>
      <c r="E164" s="46" t="s">
        <v>123</v>
      </c>
      <c r="F164" s="43">
        <f>SUM(F166)</f>
        <v>2136192</v>
      </c>
      <c r="G164" s="43">
        <f t="shared" ref="G164:N164" si="48">SUM(G166)</f>
        <v>1937599</v>
      </c>
      <c r="H164" s="43">
        <f t="shared" si="48"/>
        <v>198593</v>
      </c>
      <c r="I164" s="43">
        <f t="shared" si="48"/>
        <v>3220926.5383000001</v>
      </c>
      <c r="J164" s="43">
        <f t="shared" si="48"/>
        <v>2321335.4580000001</v>
      </c>
      <c r="K164" s="43">
        <f t="shared" si="48"/>
        <v>899591.08030000003</v>
      </c>
      <c r="L164" s="43">
        <f t="shared" si="48"/>
        <v>2793140.3322999999</v>
      </c>
      <c r="M164" s="43">
        <f t="shared" si="48"/>
        <v>2126108.1727</v>
      </c>
      <c r="N164" s="44">
        <f t="shared" si="48"/>
        <v>667032.15960000001</v>
      </c>
    </row>
    <row r="165" spans="1:14" s="45" customFormat="1" ht="10.5" customHeight="1" x14ac:dyDescent="0.3">
      <c r="A165" s="36"/>
      <c r="B165" s="40"/>
      <c r="C165" s="41"/>
      <c r="D165" s="41"/>
      <c r="E165" s="42" t="s">
        <v>39</v>
      </c>
      <c r="F165" s="43"/>
      <c r="G165" s="43"/>
      <c r="H165" s="43"/>
      <c r="I165" s="43"/>
      <c r="J165" s="43"/>
      <c r="K165" s="43"/>
      <c r="L165" s="43"/>
      <c r="M165" s="43"/>
      <c r="N165" s="44"/>
    </row>
    <row r="166" spans="1:14" ht="27.75" customHeight="1" x14ac:dyDescent="0.3">
      <c r="A166" s="36">
        <v>2561</v>
      </c>
      <c r="B166" s="40" t="s">
        <v>11</v>
      </c>
      <c r="C166" s="41">
        <v>6</v>
      </c>
      <c r="D166" s="41">
        <v>1</v>
      </c>
      <c r="E166" s="42" t="s">
        <v>123</v>
      </c>
      <c r="F166" s="43">
        <f>SUM(G166:H166)</f>
        <v>2136192</v>
      </c>
      <c r="G166" s="43">
        <v>1937599</v>
      </c>
      <c r="H166" s="43">
        <v>198593</v>
      </c>
      <c r="I166" s="43">
        <f>SUM(J166:K166)</f>
        <v>3220926.5383000001</v>
      </c>
      <c r="J166" s="43">
        <v>2321335.4580000001</v>
      </c>
      <c r="K166" s="43">
        <v>899591.08030000003</v>
      </c>
      <c r="L166" s="43">
        <f>SUM(M166:N166)</f>
        <v>2793140.3322999999</v>
      </c>
      <c r="M166" s="43">
        <v>2126108.1727</v>
      </c>
      <c r="N166" s="44">
        <v>667032.15960000001</v>
      </c>
    </row>
    <row r="167" spans="1:14" s="48" customFormat="1" ht="54.75" customHeight="1" x14ac:dyDescent="0.2">
      <c r="A167" s="47">
        <v>2600</v>
      </c>
      <c r="B167" s="37" t="s">
        <v>12</v>
      </c>
      <c r="C167" s="38">
        <v>0</v>
      </c>
      <c r="D167" s="38">
        <v>0</v>
      </c>
      <c r="E167" s="32" t="s">
        <v>205</v>
      </c>
      <c r="F167" s="33">
        <f>SUM(F169,F172,F175,F178,F181,F184,)</f>
        <v>12358092.544</v>
      </c>
      <c r="G167" s="33">
        <f t="shared" ref="G167:N167" si="49">SUM(G169,G172,G175,G178,G181,G184,)</f>
        <v>8583416.2650000006</v>
      </c>
      <c r="H167" s="33">
        <f t="shared" si="49"/>
        <v>3774676.2790000001</v>
      </c>
      <c r="I167" s="33">
        <f t="shared" si="49"/>
        <v>18511791.999899998</v>
      </c>
      <c r="J167" s="33">
        <f t="shared" si="49"/>
        <v>10997224.229</v>
      </c>
      <c r="K167" s="33">
        <f t="shared" si="49"/>
        <v>7514567.7708999999</v>
      </c>
      <c r="L167" s="33">
        <f t="shared" si="49"/>
        <v>13310106.6413</v>
      </c>
      <c r="M167" s="33">
        <f t="shared" si="49"/>
        <v>7861742.6820999999</v>
      </c>
      <c r="N167" s="34">
        <f t="shared" si="49"/>
        <v>5448363.9592000004</v>
      </c>
    </row>
    <row r="168" spans="1:14" ht="16.5" customHeight="1" x14ac:dyDescent="0.3">
      <c r="A168" s="36"/>
      <c r="B168" s="40"/>
      <c r="C168" s="41"/>
      <c r="D168" s="41"/>
      <c r="E168" s="42" t="s">
        <v>25</v>
      </c>
      <c r="F168" s="43"/>
      <c r="G168" s="43"/>
      <c r="H168" s="43"/>
      <c r="I168" s="43"/>
      <c r="J168" s="43"/>
      <c r="K168" s="43"/>
      <c r="L168" s="43"/>
      <c r="M168" s="43"/>
      <c r="N168" s="44"/>
    </row>
    <row r="169" spans="1:14" ht="16.5" customHeight="1" x14ac:dyDescent="0.3">
      <c r="A169" s="36">
        <v>2610</v>
      </c>
      <c r="B169" s="40" t="s">
        <v>12</v>
      </c>
      <c r="C169" s="41">
        <v>1</v>
      </c>
      <c r="D169" s="41">
        <v>0</v>
      </c>
      <c r="E169" s="46" t="s">
        <v>124</v>
      </c>
      <c r="F169" s="43">
        <f>SUM(F171)</f>
        <v>979368.5</v>
      </c>
      <c r="G169" s="43">
        <f t="shared" ref="G169:N169" si="50">SUM(G171)</f>
        <v>273560</v>
      </c>
      <c r="H169" s="43">
        <f t="shared" si="50"/>
        <v>705808.5</v>
      </c>
      <c r="I169" s="43">
        <f t="shared" si="50"/>
        <v>1483282.4198</v>
      </c>
      <c r="J169" s="43">
        <f t="shared" si="50"/>
        <v>374636.2</v>
      </c>
      <c r="K169" s="43">
        <f t="shared" si="50"/>
        <v>1108646.2198000001</v>
      </c>
      <c r="L169" s="43">
        <f t="shared" si="50"/>
        <v>1179202.1652000002</v>
      </c>
      <c r="M169" s="43">
        <f t="shared" si="50"/>
        <v>313485.33970000001</v>
      </c>
      <c r="N169" s="44">
        <f t="shared" si="50"/>
        <v>865716.82550000004</v>
      </c>
    </row>
    <row r="170" spans="1:14" s="45" customFormat="1" ht="10.5" customHeight="1" x14ac:dyDescent="0.3">
      <c r="A170" s="36"/>
      <c r="B170" s="40"/>
      <c r="C170" s="41"/>
      <c r="D170" s="41"/>
      <c r="E170" s="42" t="s">
        <v>39</v>
      </c>
      <c r="F170" s="43"/>
      <c r="G170" s="43"/>
      <c r="H170" s="43"/>
      <c r="I170" s="43"/>
      <c r="J170" s="43"/>
      <c r="K170" s="43"/>
      <c r="L170" s="43"/>
      <c r="M170" s="43"/>
      <c r="N170" s="44"/>
    </row>
    <row r="171" spans="1:14" ht="21" customHeight="1" x14ac:dyDescent="0.3">
      <c r="A171" s="36">
        <v>2611</v>
      </c>
      <c r="B171" s="40" t="s">
        <v>12</v>
      </c>
      <c r="C171" s="41">
        <v>1</v>
      </c>
      <c r="D171" s="41">
        <v>1</v>
      </c>
      <c r="E171" s="42" t="s">
        <v>124</v>
      </c>
      <c r="F171" s="43">
        <f>SUM(G171:H171)</f>
        <v>979368.5</v>
      </c>
      <c r="G171" s="43">
        <v>273560</v>
      </c>
      <c r="H171" s="43">
        <v>705808.5</v>
      </c>
      <c r="I171" s="43">
        <f>SUM(J171:K171)</f>
        <v>1483282.4198</v>
      </c>
      <c r="J171" s="43">
        <v>374636.2</v>
      </c>
      <c r="K171" s="43">
        <v>1108646.2198000001</v>
      </c>
      <c r="L171" s="43">
        <f>SUM(M171:N171)</f>
        <v>1179202.1652000002</v>
      </c>
      <c r="M171" s="43">
        <v>313485.33970000001</v>
      </c>
      <c r="N171" s="44">
        <v>865716.82550000004</v>
      </c>
    </row>
    <row r="172" spans="1:14" ht="17.25" customHeight="1" x14ac:dyDescent="0.3">
      <c r="A172" s="36">
        <v>2620</v>
      </c>
      <c r="B172" s="40" t="s">
        <v>12</v>
      </c>
      <c r="C172" s="41">
        <v>2</v>
      </c>
      <c r="D172" s="41">
        <v>0</v>
      </c>
      <c r="E172" s="46" t="s">
        <v>125</v>
      </c>
      <c r="F172" s="43">
        <f>SUM(F174)</f>
        <v>170746.94750000001</v>
      </c>
      <c r="G172" s="43">
        <f t="shared" ref="G172:N172" si="51">SUM(G174)</f>
        <v>139028.6</v>
      </c>
      <c r="H172" s="43">
        <f t="shared" si="51"/>
        <v>31718.3475</v>
      </c>
      <c r="I172" s="43">
        <f t="shared" si="51"/>
        <v>293389.6642</v>
      </c>
      <c r="J172" s="43">
        <f t="shared" si="51"/>
        <v>146604.64799999999</v>
      </c>
      <c r="K172" s="43">
        <f t="shared" si="51"/>
        <v>146785.01620000001</v>
      </c>
      <c r="L172" s="43">
        <f t="shared" si="51"/>
        <v>253887.57089999999</v>
      </c>
      <c r="M172" s="43">
        <f t="shared" si="51"/>
        <v>138190.70379999999</v>
      </c>
      <c r="N172" s="44">
        <f t="shared" si="51"/>
        <v>115696.8671</v>
      </c>
    </row>
    <row r="173" spans="1:14" s="45" customFormat="1" ht="10.5" customHeight="1" x14ac:dyDescent="0.3">
      <c r="A173" s="36"/>
      <c r="B173" s="40"/>
      <c r="C173" s="41"/>
      <c r="D173" s="41"/>
      <c r="E173" s="42" t="s">
        <v>39</v>
      </c>
      <c r="F173" s="43"/>
      <c r="G173" s="43"/>
      <c r="H173" s="43"/>
      <c r="I173" s="43"/>
      <c r="J173" s="43"/>
      <c r="K173" s="43"/>
      <c r="L173" s="43"/>
      <c r="M173" s="43"/>
      <c r="N173" s="44"/>
    </row>
    <row r="174" spans="1:14" ht="13.5" customHeight="1" x14ac:dyDescent="0.3">
      <c r="A174" s="36">
        <v>2621</v>
      </c>
      <c r="B174" s="40" t="s">
        <v>12</v>
      </c>
      <c r="C174" s="41">
        <v>2</v>
      </c>
      <c r="D174" s="41">
        <v>1</v>
      </c>
      <c r="E174" s="42" t="s">
        <v>125</v>
      </c>
      <c r="F174" s="43">
        <f>SUM(G174:H174)</f>
        <v>170746.94750000001</v>
      </c>
      <c r="G174" s="43">
        <v>139028.6</v>
      </c>
      <c r="H174" s="43">
        <v>31718.3475</v>
      </c>
      <c r="I174" s="43">
        <f>SUM(J174:K174)</f>
        <v>293389.6642</v>
      </c>
      <c r="J174" s="43">
        <v>146604.64799999999</v>
      </c>
      <c r="K174" s="43">
        <v>146785.01620000001</v>
      </c>
      <c r="L174" s="43">
        <f>SUM(M174:N174)</f>
        <v>253887.57089999999</v>
      </c>
      <c r="M174" s="43">
        <v>138190.70379999999</v>
      </c>
      <c r="N174" s="44">
        <v>115696.8671</v>
      </c>
    </row>
    <row r="175" spans="1:14" ht="18.75" customHeight="1" x14ac:dyDescent="0.3">
      <c r="A175" s="36">
        <v>2630</v>
      </c>
      <c r="B175" s="40" t="s">
        <v>12</v>
      </c>
      <c r="C175" s="41">
        <v>3</v>
      </c>
      <c r="D175" s="41">
        <v>0</v>
      </c>
      <c r="E175" s="46" t="s">
        <v>126</v>
      </c>
      <c r="F175" s="43">
        <f>SUM(F177)</f>
        <v>1353639.9058000001</v>
      </c>
      <c r="G175" s="43">
        <f t="shared" ref="G175:N175" si="52">SUM(G177)</f>
        <v>783899.04700000002</v>
      </c>
      <c r="H175" s="43">
        <f t="shared" si="52"/>
        <v>569740.85880000005</v>
      </c>
      <c r="I175" s="43">
        <f t="shared" si="52"/>
        <v>2855970.6984000001</v>
      </c>
      <c r="J175" s="43">
        <f t="shared" si="52"/>
        <v>919590.68400000001</v>
      </c>
      <c r="K175" s="43">
        <f t="shared" si="52"/>
        <v>1936380.0144</v>
      </c>
      <c r="L175" s="43">
        <f t="shared" si="52"/>
        <v>2217890.8711999999</v>
      </c>
      <c r="M175" s="43">
        <f t="shared" si="52"/>
        <v>770684.16460000002</v>
      </c>
      <c r="N175" s="44">
        <f t="shared" si="52"/>
        <v>1447206.7065999999</v>
      </c>
    </row>
    <row r="176" spans="1:14" s="45" customFormat="1" ht="15.75" customHeight="1" x14ac:dyDescent="0.3">
      <c r="A176" s="36"/>
      <c r="B176" s="40"/>
      <c r="C176" s="41"/>
      <c r="D176" s="41"/>
      <c r="E176" s="42" t="s">
        <v>39</v>
      </c>
      <c r="F176" s="43"/>
      <c r="G176" s="43"/>
      <c r="H176" s="43"/>
      <c r="I176" s="43"/>
      <c r="J176" s="43"/>
      <c r="K176" s="43"/>
      <c r="L176" s="43"/>
      <c r="M176" s="43"/>
      <c r="N176" s="44"/>
    </row>
    <row r="177" spans="1:14" ht="15" customHeight="1" x14ac:dyDescent="0.3">
      <c r="A177" s="36">
        <v>2631</v>
      </c>
      <c r="B177" s="40" t="s">
        <v>12</v>
      </c>
      <c r="C177" s="41">
        <v>3</v>
      </c>
      <c r="D177" s="41">
        <v>1</v>
      </c>
      <c r="E177" s="42" t="s">
        <v>126</v>
      </c>
      <c r="F177" s="43">
        <f>SUM(G177:H177)</f>
        <v>1353639.9058000001</v>
      </c>
      <c r="G177" s="43">
        <v>783899.04700000002</v>
      </c>
      <c r="H177" s="43">
        <v>569740.85880000005</v>
      </c>
      <c r="I177" s="43">
        <f>SUM(J177:K177)</f>
        <v>2855970.6984000001</v>
      </c>
      <c r="J177" s="43">
        <v>919590.68400000001</v>
      </c>
      <c r="K177" s="43">
        <v>1936380.0144</v>
      </c>
      <c r="L177" s="43">
        <f>SUM(M177:N177)</f>
        <v>2217890.8711999999</v>
      </c>
      <c r="M177" s="43">
        <v>770684.16460000002</v>
      </c>
      <c r="N177" s="44">
        <v>1447206.7065999999</v>
      </c>
    </row>
    <row r="178" spans="1:14" ht="15.75" customHeight="1" x14ac:dyDescent="0.3">
      <c r="A178" s="36">
        <v>2640</v>
      </c>
      <c r="B178" s="40" t="s">
        <v>12</v>
      </c>
      <c r="C178" s="41">
        <v>4</v>
      </c>
      <c r="D178" s="41">
        <v>0</v>
      </c>
      <c r="E178" s="46" t="s">
        <v>127</v>
      </c>
      <c r="F178" s="43">
        <f>SUM(F180)</f>
        <v>5852394.9969999995</v>
      </c>
      <c r="G178" s="43">
        <f t="shared" ref="G178:N178" si="53">SUM(G180)</f>
        <v>4980039</v>
      </c>
      <c r="H178" s="43">
        <f t="shared" si="53"/>
        <v>872355.99699999997</v>
      </c>
      <c r="I178" s="43">
        <f t="shared" si="53"/>
        <v>8574387.1195999999</v>
      </c>
      <c r="J178" s="43">
        <f t="shared" si="53"/>
        <v>6618798.8689999999</v>
      </c>
      <c r="K178" s="43">
        <f t="shared" si="53"/>
        <v>1955588.2506000001</v>
      </c>
      <c r="L178" s="43">
        <f t="shared" si="53"/>
        <v>5971581.8768999996</v>
      </c>
      <c r="M178" s="43">
        <f t="shared" si="53"/>
        <v>4406049.7402999997</v>
      </c>
      <c r="N178" s="44">
        <f t="shared" si="53"/>
        <v>1565532.1366000001</v>
      </c>
    </row>
    <row r="179" spans="1:14" s="45" customFormat="1" ht="14.25" customHeight="1" x14ac:dyDescent="0.3">
      <c r="A179" s="36"/>
      <c r="B179" s="40"/>
      <c r="C179" s="41"/>
      <c r="D179" s="41"/>
      <c r="E179" s="42" t="s">
        <v>39</v>
      </c>
      <c r="F179" s="43"/>
      <c r="G179" s="43"/>
      <c r="H179" s="43"/>
      <c r="I179" s="43"/>
      <c r="J179" s="43"/>
      <c r="K179" s="43"/>
      <c r="L179" s="43"/>
      <c r="M179" s="43"/>
      <c r="N179" s="44"/>
    </row>
    <row r="180" spans="1:14" ht="13.5" customHeight="1" x14ac:dyDescent="0.3">
      <c r="A180" s="36">
        <v>2641</v>
      </c>
      <c r="B180" s="40" t="s">
        <v>12</v>
      </c>
      <c r="C180" s="41">
        <v>4</v>
      </c>
      <c r="D180" s="41">
        <v>1</v>
      </c>
      <c r="E180" s="42" t="s">
        <v>127</v>
      </c>
      <c r="F180" s="43">
        <f>SUM(G180:H180)</f>
        <v>5852394.9969999995</v>
      </c>
      <c r="G180" s="43">
        <v>4980039</v>
      </c>
      <c r="H180" s="43">
        <v>872355.99699999997</v>
      </c>
      <c r="I180" s="43">
        <f>SUM(J180:K180)</f>
        <v>8574387.1195999999</v>
      </c>
      <c r="J180" s="43">
        <v>6618798.8689999999</v>
      </c>
      <c r="K180" s="43">
        <v>1955588.2506000001</v>
      </c>
      <c r="L180" s="43">
        <f>SUM(M180:N180)</f>
        <v>5971581.8768999996</v>
      </c>
      <c r="M180" s="43">
        <v>4406049.7402999997</v>
      </c>
      <c r="N180" s="44">
        <v>1565532.1366000001</v>
      </c>
    </row>
    <row r="181" spans="1:14" ht="45" customHeight="1" x14ac:dyDescent="0.3">
      <c r="A181" s="36">
        <v>2650</v>
      </c>
      <c r="B181" s="40" t="s">
        <v>12</v>
      </c>
      <c r="C181" s="41">
        <v>5</v>
      </c>
      <c r="D181" s="41">
        <v>0</v>
      </c>
      <c r="E181" s="46" t="s">
        <v>128</v>
      </c>
      <c r="F181" s="43">
        <f>SUM(F183)</f>
        <v>17250</v>
      </c>
      <c r="G181" s="43">
        <f t="shared" ref="G181:N181" si="54">SUM(G183)</f>
        <v>0</v>
      </c>
      <c r="H181" s="43">
        <f t="shared" si="54"/>
        <v>17250</v>
      </c>
      <c r="I181" s="43">
        <f t="shared" si="54"/>
        <v>21550</v>
      </c>
      <c r="J181" s="43">
        <f t="shared" si="54"/>
        <v>0</v>
      </c>
      <c r="K181" s="43">
        <f t="shared" si="54"/>
        <v>21550</v>
      </c>
      <c r="L181" s="43">
        <f t="shared" si="54"/>
        <v>16368</v>
      </c>
      <c r="M181" s="43">
        <f t="shared" si="54"/>
        <v>0</v>
      </c>
      <c r="N181" s="44">
        <f t="shared" si="54"/>
        <v>16368</v>
      </c>
    </row>
    <row r="182" spans="1:14" s="45" customFormat="1" ht="14.25" customHeight="1" x14ac:dyDescent="0.3">
      <c r="A182" s="36"/>
      <c r="B182" s="40"/>
      <c r="C182" s="41"/>
      <c r="D182" s="41"/>
      <c r="E182" s="42" t="s">
        <v>39</v>
      </c>
      <c r="F182" s="43"/>
      <c r="G182" s="43"/>
      <c r="H182" s="43"/>
      <c r="I182" s="43"/>
      <c r="J182" s="43"/>
      <c r="K182" s="43"/>
      <c r="L182" s="43"/>
      <c r="M182" s="43"/>
      <c r="N182" s="44"/>
    </row>
    <row r="183" spans="1:14" ht="37.5" customHeight="1" x14ac:dyDescent="0.3">
      <c r="A183" s="36">
        <v>2651</v>
      </c>
      <c r="B183" s="40" t="s">
        <v>12</v>
      </c>
      <c r="C183" s="41">
        <v>5</v>
      </c>
      <c r="D183" s="41">
        <v>1</v>
      </c>
      <c r="E183" s="42" t="s">
        <v>128</v>
      </c>
      <c r="F183" s="43">
        <f>SUM(G183:H183)</f>
        <v>17250</v>
      </c>
      <c r="G183" s="43">
        <v>0</v>
      </c>
      <c r="H183" s="43">
        <v>17250</v>
      </c>
      <c r="I183" s="43">
        <f>SUM(J183:K183)</f>
        <v>21550</v>
      </c>
      <c r="J183" s="43">
        <v>0</v>
      </c>
      <c r="K183" s="43">
        <v>21550</v>
      </c>
      <c r="L183" s="43">
        <f>SUM(M183:N183)</f>
        <v>16368</v>
      </c>
      <c r="M183" s="43">
        <v>0</v>
      </c>
      <c r="N183" s="44">
        <v>16368</v>
      </c>
    </row>
    <row r="184" spans="1:14" ht="29.25" customHeight="1" x14ac:dyDescent="0.3">
      <c r="A184" s="36">
        <v>2660</v>
      </c>
      <c r="B184" s="40" t="s">
        <v>12</v>
      </c>
      <c r="C184" s="41">
        <v>6</v>
      </c>
      <c r="D184" s="41">
        <v>0</v>
      </c>
      <c r="E184" s="46" t="s">
        <v>129</v>
      </c>
      <c r="F184" s="43">
        <f>SUM(F186)</f>
        <v>3984692.1937000002</v>
      </c>
      <c r="G184" s="43">
        <f t="shared" ref="G184:N184" si="55">SUM(G186)</f>
        <v>2406889.6180000002</v>
      </c>
      <c r="H184" s="43">
        <f t="shared" si="55"/>
        <v>1577802.5756999999</v>
      </c>
      <c r="I184" s="43">
        <f t="shared" si="55"/>
        <v>5283212.0978999995</v>
      </c>
      <c r="J184" s="43">
        <f t="shared" si="55"/>
        <v>2937593.8279999997</v>
      </c>
      <c r="K184" s="43">
        <f t="shared" si="55"/>
        <v>2345618.2699000002</v>
      </c>
      <c r="L184" s="43">
        <f t="shared" si="55"/>
        <v>3671176.1571000004</v>
      </c>
      <c r="M184" s="43">
        <f t="shared" si="55"/>
        <v>2233332.7337000002</v>
      </c>
      <c r="N184" s="44">
        <f t="shared" si="55"/>
        <v>1437843.4234000002</v>
      </c>
    </row>
    <row r="185" spans="1:14" s="45" customFormat="1" ht="14.25" customHeight="1" x14ac:dyDescent="0.3">
      <c r="A185" s="36"/>
      <c r="B185" s="40"/>
      <c r="C185" s="41"/>
      <c r="D185" s="41"/>
      <c r="E185" s="42" t="s">
        <v>39</v>
      </c>
      <c r="F185" s="43"/>
      <c r="G185" s="43"/>
      <c r="H185" s="43"/>
      <c r="I185" s="43"/>
      <c r="J185" s="43"/>
      <c r="K185" s="43"/>
      <c r="L185" s="43"/>
      <c r="M185" s="43"/>
      <c r="N185" s="44"/>
    </row>
    <row r="186" spans="1:14" ht="33" customHeight="1" x14ac:dyDescent="0.3">
      <c r="A186" s="36">
        <v>2661</v>
      </c>
      <c r="B186" s="40" t="s">
        <v>12</v>
      </c>
      <c r="C186" s="41">
        <v>6</v>
      </c>
      <c r="D186" s="41">
        <v>1</v>
      </c>
      <c r="E186" s="42" t="s">
        <v>129</v>
      </c>
      <c r="F186" s="43">
        <f>SUM(G186:H186)</f>
        <v>3984692.1937000002</v>
      </c>
      <c r="G186" s="43">
        <v>2406889.6180000002</v>
      </c>
      <c r="H186" s="43">
        <v>1577802.5756999999</v>
      </c>
      <c r="I186" s="43">
        <f>SUM(J186:K186)</f>
        <v>5283212.0978999995</v>
      </c>
      <c r="J186" s="43">
        <v>2937593.8279999997</v>
      </c>
      <c r="K186" s="43">
        <v>2345618.2699000002</v>
      </c>
      <c r="L186" s="43">
        <f>SUM(M186:N186)</f>
        <v>3671176.1571000004</v>
      </c>
      <c r="M186" s="43">
        <v>2233332.7337000002</v>
      </c>
      <c r="N186" s="44">
        <v>1437843.4234000002</v>
      </c>
    </row>
    <row r="187" spans="1:14" s="48" customFormat="1" ht="36" customHeight="1" x14ac:dyDescent="0.2">
      <c r="A187" s="47">
        <v>2700</v>
      </c>
      <c r="B187" s="37" t="s">
        <v>13</v>
      </c>
      <c r="C187" s="38">
        <v>0</v>
      </c>
      <c r="D187" s="38">
        <v>0</v>
      </c>
      <c r="E187" s="32" t="s">
        <v>130</v>
      </c>
      <c r="F187" s="33">
        <f>SUM(F189,F194,F200,F206,F209,F212)</f>
        <v>429168</v>
      </c>
      <c r="G187" s="33">
        <f t="shared" ref="G187:N187" si="56">SUM(G189,G194,G200,G206,G209,G212)</f>
        <v>114008</v>
      </c>
      <c r="H187" s="33">
        <f t="shared" si="56"/>
        <v>315160</v>
      </c>
      <c r="I187" s="33">
        <f t="shared" si="56"/>
        <v>435350.13600000006</v>
      </c>
      <c r="J187" s="33">
        <f t="shared" si="56"/>
        <v>140235.9</v>
      </c>
      <c r="K187" s="33">
        <f t="shared" si="56"/>
        <v>295114.23600000003</v>
      </c>
      <c r="L187" s="33">
        <f t="shared" si="56"/>
        <v>336877.19839999999</v>
      </c>
      <c r="M187" s="33">
        <f t="shared" si="56"/>
        <v>103707.45699999999</v>
      </c>
      <c r="N187" s="34">
        <f t="shared" si="56"/>
        <v>233169.7414</v>
      </c>
    </row>
    <row r="188" spans="1:14" ht="22.5" customHeight="1" x14ac:dyDescent="0.3">
      <c r="A188" s="36"/>
      <c r="B188" s="40"/>
      <c r="C188" s="41"/>
      <c r="D188" s="41"/>
      <c r="E188" s="42" t="s">
        <v>25</v>
      </c>
      <c r="F188" s="43"/>
      <c r="G188" s="43"/>
      <c r="H188" s="43"/>
      <c r="I188" s="43"/>
      <c r="J188" s="43"/>
      <c r="K188" s="43"/>
      <c r="L188" s="43"/>
      <c r="M188" s="43"/>
      <c r="N188" s="44"/>
    </row>
    <row r="189" spans="1:14" ht="15.75" customHeight="1" x14ac:dyDescent="0.3">
      <c r="A189" s="36">
        <v>2710</v>
      </c>
      <c r="B189" s="40" t="s">
        <v>13</v>
      </c>
      <c r="C189" s="41">
        <v>1</v>
      </c>
      <c r="D189" s="41">
        <v>0</v>
      </c>
      <c r="E189" s="46" t="s">
        <v>131</v>
      </c>
      <c r="F189" s="43">
        <f>SUM(F191:F193)</f>
        <v>150010</v>
      </c>
      <c r="G189" s="43">
        <f t="shared" ref="G189:N189" si="57">SUM(G191:G193)</f>
        <v>100</v>
      </c>
      <c r="H189" s="43">
        <f t="shared" si="57"/>
        <v>149910</v>
      </c>
      <c r="I189" s="43">
        <f t="shared" si="57"/>
        <v>128611</v>
      </c>
      <c r="J189" s="43">
        <f t="shared" si="57"/>
        <v>837</v>
      </c>
      <c r="K189" s="43">
        <f t="shared" si="57"/>
        <v>127774</v>
      </c>
      <c r="L189" s="43">
        <f t="shared" si="57"/>
        <v>116285.008</v>
      </c>
      <c r="M189" s="43">
        <f t="shared" si="57"/>
        <v>837</v>
      </c>
      <c r="N189" s="44">
        <f t="shared" si="57"/>
        <v>115448.008</v>
      </c>
    </row>
    <row r="190" spans="1:14" s="45" customFormat="1" ht="14.25" customHeight="1" x14ac:dyDescent="0.3">
      <c r="A190" s="36"/>
      <c r="B190" s="40"/>
      <c r="C190" s="41"/>
      <c r="D190" s="41"/>
      <c r="E190" s="42" t="s">
        <v>39</v>
      </c>
      <c r="F190" s="43"/>
      <c r="G190" s="43"/>
      <c r="H190" s="43"/>
      <c r="I190" s="43"/>
      <c r="J190" s="43"/>
      <c r="K190" s="43"/>
      <c r="L190" s="43"/>
      <c r="M190" s="43"/>
      <c r="N190" s="44"/>
    </row>
    <row r="191" spans="1:14" ht="18" customHeight="1" x14ac:dyDescent="0.3">
      <c r="A191" s="36">
        <v>2711</v>
      </c>
      <c r="B191" s="40" t="s">
        <v>13</v>
      </c>
      <c r="C191" s="41">
        <v>1</v>
      </c>
      <c r="D191" s="41">
        <v>1</v>
      </c>
      <c r="E191" s="42" t="s">
        <v>132</v>
      </c>
      <c r="F191" s="43">
        <f>SUM(G191:H191)</f>
        <v>150010</v>
      </c>
      <c r="G191" s="43">
        <v>100</v>
      </c>
      <c r="H191" s="43">
        <v>149910</v>
      </c>
      <c r="I191" s="43">
        <f>SUM(J191:K191)</f>
        <v>128611</v>
      </c>
      <c r="J191" s="43">
        <v>837</v>
      </c>
      <c r="K191" s="43">
        <v>127774</v>
      </c>
      <c r="L191" s="43">
        <f>SUM(M191:N191)</f>
        <v>116285.008</v>
      </c>
      <c r="M191" s="43">
        <v>837</v>
      </c>
      <c r="N191" s="44">
        <v>115448.008</v>
      </c>
    </row>
    <row r="192" spans="1:14" ht="21.75" customHeight="1" x14ac:dyDescent="0.3">
      <c r="A192" s="36">
        <v>2712</v>
      </c>
      <c r="B192" s="40" t="s">
        <v>13</v>
      </c>
      <c r="C192" s="41">
        <v>1</v>
      </c>
      <c r="D192" s="41">
        <v>2</v>
      </c>
      <c r="E192" s="42" t="s">
        <v>206</v>
      </c>
      <c r="F192" s="43">
        <f>SUM(G192:H192)</f>
        <v>0</v>
      </c>
      <c r="G192" s="43">
        <v>0</v>
      </c>
      <c r="H192" s="43">
        <v>0</v>
      </c>
      <c r="I192" s="43">
        <f>SUM(J192:K192)</f>
        <v>0</v>
      </c>
      <c r="J192" s="43">
        <v>0</v>
      </c>
      <c r="K192" s="43">
        <v>0</v>
      </c>
      <c r="L192" s="43">
        <f>SUM(M192:N192)</f>
        <v>0</v>
      </c>
      <c r="M192" s="43">
        <v>0</v>
      </c>
      <c r="N192" s="44">
        <v>0</v>
      </c>
    </row>
    <row r="193" spans="1:14" ht="24" customHeight="1" x14ac:dyDescent="0.3">
      <c r="A193" s="36">
        <v>2713</v>
      </c>
      <c r="B193" s="40" t="s">
        <v>13</v>
      </c>
      <c r="C193" s="41">
        <v>1</v>
      </c>
      <c r="D193" s="41">
        <v>3</v>
      </c>
      <c r="E193" s="42" t="s">
        <v>207</v>
      </c>
      <c r="F193" s="43">
        <f>SUM(G193:H193)</f>
        <v>0</v>
      </c>
      <c r="G193" s="43">
        <v>0</v>
      </c>
      <c r="H193" s="43">
        <v>0</v>
      </c>
      <c r="I193" s="43">
        <f>SUM(J193:K193)</f>
        <v>0</v>
      </c>
      <c r="J193" s="43">
        <v>0</v>
      </c>
      <c r="K193" s="43">
        <v>0</v>
      </c>
      <c r="L193" s="43">
        <f>SUM(M193:N193)</f>
        <v>0</v>
      </c>
      <c r="M193" s="43">
        <v>0</v>
      </c>
      <c r="N193" s="44">
        <v>0</v>
      </c>
    </row>
    <row r="194" spans="1:14" ht="15" customHeight="1" x14ac:dyDescent="0.3">
      <c r="A194" s="36">
        <v>2720</v>
      </c>
      <c r="B194" s="40" t="s">
        <v>13</v>
      </c>
      <c r="C194" s="41">
        <v>2</v>
      </c>
      <c r="D194" s="41">
        <v>0</v>
      </c>
      <c r="E194" s="46" t="s">
        <v>133</v>
      </c>
      <c r="F194" s="43">
        <f>SUM(F196:F199)</f>
        <v>17460</v>
      </c>
      <c r="G194" s="43">
        <f t="shared" ref="G194:N194" si="58">SUM(G196:G199)</f>
        <v>7860</v>
      </c>
      <c r="H194" s="43">
        <f t="shared" si="58"/>
        <v>9600</v>
      </c>
      <c r="I194" s="43">
        <f t="shared" si="58"/>
        <v>14705</v>
      </c>
      <c r="J194" s="43">
        <f t="shared" si="58"/>
        <v>7185</v>
      </c>
      <c r="K194" s="43">
        <f t="shared" si="58"/>
        <v>7520</v>
      </c>
      <c r="L194" s="43">
        <f t="shared" si="58"/>
        <v>8274.6830000000009</v>
      </c>
      <c r="M194" s="43">
        <f t="shared" si="58"/>
        <v>4245</v>
      </c>
      <c r="N194" s="44">
        <f t="shared" si="58"/>
        <v>4029.683</v>
      </c>
    </row>
    <row r="195" spans="1:14" s="45" customFormat="1" ht="14.25" customHeight="1" x14ac:dyDescent="0.3">
      <c r="A195" s="36"/>
      <c r="B195" s="40"/>
      <c r="C195" s="41"/>
      <c r="D195" s="41"/>
      <c r="E195" s="42" t="s">
        <v>39</v>
      </c>
      <c r="F195" s="43"/>
      <c r="G195" s="43"/>
      <c r="H195" s="43"/>
      <c r="I195" s="43"/>
      <c r="J195" s="43"/>
      <c r="K195" s="43"/>
      <c r="L195" s="43"/>
      <c r="M195" s="43"/>
      <c r="N195" s="44"/>
    </row>
    <row r="196" spans="1:14" ht="21" customHeight="1" x14ac:dyDescent="0.3">
      <c r="A196" s="36">
        <v>2721</v>
      </c>
      <c r="B196" s="40" t="s">
        <v>13</v>
      </c>
      <c r="C196" s="41">
        <v>2</v>
      </c>
      <c r="D196" s="41">
        <v>1</v>
      </c>
      <c r="E196" s="42" t="s">
        <v>134</v>
      </c>
      <c r="F196" s="43">
        <f>SUM(G196:H196)</f>
        <v>16260</v>
      </c>
      <c r="G196" s="43">
        <v>6660</v>
      </c>
      <c r="H196" s="43">
        <v>9600</v>
      </c>
      <c r="I196" s="43">
        <f>SUM(J196:K196)</f>
        <v>13425</v>
      </c>
      <c r="J196" s="43">
        <v>5905</v>
      </c>
      <c r="K196" s="43">
        <v>7520</v>
      </c>
      <c r="L196" s="43">
        <f>SUM(M196:N196)</f>
        <v>7034.683</v>
      </c>
      <c r="M196" s="43">
        <v>3005</v>
      </c>
      <c r="N196" s="44">
        <v>4029.683</v>
      </c>
    </row>
    <row r="197" spans="1:14" ht="27" customHeight="1" x14ac:dyDescent="0.3">
      <c r="A197" s="36">
        <v>2722</v>
      </c>
      <c r="B197" s="40" t="s">
        <v>13</v>
      </c>
      <c r="C197" s="41">
        <v>2</v>
      </c>
      <c r="D197" s="41">
        <v>2</v>
      </c>
      <c r="E197" s="42" t="s">
        <v>135</v>
      </c>
      <c r="F197" s="43">
        <f>SUM(G197:H197)</f>
        <v>1200</v>
      </c>
      <c r="G197" s="43">
        <v>1200</v>
      </c>
      <c r="H197" s="43">
        <v>0</v>
      </c>
      <c r="I197" s="43">
        <f>SUM(J197:K197)</f>
        <v>1280</v>
      </c>
      <c r="J197" s="43">
        <v>1280</v>
      </c>
      <c r="K197" s="43">
        <v>0</v>
      </c>
      <c r="L197" s="43">
        <f>SUM(M197:N197)</f>
        <v>1240</v>
      </c>
      <c r="M197" s="43">
        <v>1240</v>
      </c>
      <c r="N197" s="44">
        <v>0</v>
      </c>
    </row>
    <row r="198" spans="1:14" ht="18.75" customHeight="1" x14ac:dyDescent="0.3">
      <c r="A198" s="36">
        <v>2723</v>
      </c>
      <c r="B198" s="40" t="s">
        <v>13</v>
      </c>
      <c r="C198" s="41">
        <v>2</v>
      </c>
      <c r="D198" s="41">
        <v>3</v>
      </c>
      <c r="E198" s="42" t="s">
        <v>208</v>
      </c>
      <c r="F198" s="43">
        <f>SUM(G198:H198)</f>
        <v>0</v>
      </c>
      <c r="G198" s="43">
        <v>0</v>
      </c>
      <c r="H198" s="43">
        <v>0</v>
      </c>
      <c r="I198" s="43">
        <f>SUM(J198:K198)</f>
        <v>0</v>
      </c>
      <c r="J198" s="43">
        <v>0</v>
      </c>
      <c r="K198" s="43">
        <v>0</v>
      </c>
      <c r="L198" s="43">
        <f>SUM(M198:N198)</f>
        <v>0</v>
      </c>
      <c r="M198" s="43">
        <v>0</v>
      </c>
      <c r="N198" s="44">
        <v>0</v>
      </c>
    </row>
    <row r="199" spans="1:14" ht="15.75" customHeight="1" x14ac:dyDescent="0.3">
      <c r="A199" s="36">
        <v>2724</v>
      </c>
      <c r="B199" s="40" t="s">
        <v>13</v>
      </c>
      <c r="C199" s="41">
        <v>2</v>
      </c>
      <c r="D199" s="41">
        <v>4</v>
      </c>
      <c r="E199" s="42" t="s">
        <v>136</v>
      </c>
      <c r="F199" s="43">
        <f>SUM(G199:H199)</f>
        <v>0</v>
      </c>
      <c r="G199" s="43">
        <v>0</v>
      </c>
      <c r="H199" s="43">
        <v>0</v>
      </c>
      <c r="I199" s="43">
        <f>SUM(J199:K199)</f>
        <v>0</v>
      </c>
      <c r="J199" s="43">
        <v>0</v>
      </c>
      <c r="K199" s="43">
        <v>0</v>
      </c>
      <c r="L199" s="43">
        <f>SUM(M199:N199)</f>
        <v>0</v>
      </c>
      <c r="M199" s="43">
        <v>0</v>
      </c>
      <c r="N199" s="44">
        <v>0</v>
      </c>
    </row>
    <row r="200" spans="1:14" ht="19.5" customHeight="1" x14ac:dyDescent="0.3">
      <c r="A200" s="36">
        <v>2730</v>
      </c>
      <c r="B200" s="40" t="s">
        <v>13</v>
      </c>
      <c r="C200" s="41">
        <v>3</v>
      </c>
      <c r="D200" s="41">
        <v>0</v>
      </c>
      <c r="E200" s="46" t="s">
        <v>137</v>
      </c>
      <c r="F200" s="43">
        <f>SUM(F202:F205)</f>
        <v>9700</v>
      </c>
      <c r="G200" s="43">
        <f t="shared" ref="G200:N200" si="59">SUM(G202:G205)</f>
        <v>9700</v>
      </c>
      <c r="H200" s="43">
        <f t="shared" si="59"/>
        <v>0</v>
      </c>
      <c r="I200" s="43">
        <f t="shared" si="59"/>
        <v>7096</v>
      </c>
      <c r="J200" s="43">
        <f t="shared" si="59"/>
        <v>7096</v>
      </c>
      <c r="K200" s="43">
        <f t="shared" si="59"/>
        <v>0</v>
      </c>
      <c r="L200" s="43">
        <f t="shared" si="59"/>
        <v>3385.2750000000001</v>
      </c>
      <c r="M200" s="43">
        <f t="shared" si="59"/>
        <v>3385.2750000000001</v>
      </c>
      <c r="N200" s="44">
        <f t="shared" si="59"/>
        <v>0</v>
      </c>
    </row>
    <row r="201" spans="1:14" s="45" customFormat="1" ht="10.5" customHeight="1" x14ac:dyDescent="0.3">
      <c r="A201" s="36"/>
      <c r="B201" s="40"/>
      <c r="C201" s="41"/>
      <c r="D201" s="41"/>
      <c r="E201" s="42" t="s">
        <v>39</v>
      </c>
      <c r="F201" s="43"/>
      <c r="G201" s="43"/>
      <c r="H201" s="43"/>
      <c r="I201" s="43"/>
      <c r="J201" s="43"/>
      <c r="K201" s="43"/>
      <c r="L201" s="43"/>
      <c r="M201" s="43"/>
      <c r="N201" s="44"/>
    </row>
    <row r="202" spans="1:14" ht="24.75" customHeight="1" x14ac:dyDescent="0.3">
      <c r="A202" s="36">
        <v>2731</v>
      </c>
      <c r="B202" s="40" t="s">
        <v>13</v>
      </c>
      <c r="C202" s="41">
        <v>3</v>
      </c>
      <c r="D202" s="41">
        <v>1</v>
      </c>
      <c r="E202" s="42" t="s">
        <v>138</v>
      </c>
      <c r="F202" s="43">
        <f>SUM(G202:H202)</f>
        <v>9700</v>
      </c>
      <c r="G202" s="43">
        <v>9700</v>
      </c>
      <c r="H202" s="43">
        <v>0</v>
      </c>
      <c r="I202" s="43">
        <f>SUM(J202:K202)</f>
        <v>7096</v>
      </c>
      <c r="J202" s="43">
        <v>7096</v>
      </c>
      <c r="K202" s="43">
        <v>0</v>
      </c>
      <c r="L202" s="43">
        <f>SUM(M202:N202)</f>
        <v>3385.2750000000001</v>
      </c>
      <c r="M202" s="43">
        <v>3385.2750000000001</v>
      </c>
      <c r="N202" s="44">
        <v>0</v>
      </c>
    </row>
    <row r="203" spans="1:14" ht="24.75" customHeight="1" x14ac:dyDescent="0.3">
      <c r="A203" s="36">
        <v>2732</v>
      </c>
      <c r="B203" s="40" t="s">
        <v>13</v>
      </c>
      <c r="C203" s="41">
        <v>3</v>
      </c>
      <c r="D203" s="41">
        <v>2</v>
      </c>
      <c r="E203" s="42" t="s">
        <v>139</v>
      </c>
      <c r="F203" s="43">
        <f>SUM(G203:H203)</f>
        <v>0</v>
      </c>
      <c r="G203" s="43">
        <v>0</v>
      </c>
      <c r="H203" s="43">
        <v>0</v>
      </c>
      <c r="I203" s="43">
        <f>SUM(J203:K203)</f>
        <v>0</v>
      </c>
      <c r="J203" s="43">
        <v>0</v>
      </c>
      <c r="K203" s="43">
        <v>0</v>
      </c>
      <c r="L203" s="43">
        <f>SUM(M203:N203)</f>
        <v>0</v>
      </c>
      <c r="M203" s="43">
        <v>0</v>
      </c>
      <c r="N203" s="44">
        <v>0</v>
      </c>
    </row>
    <row r="204" spans="1:14" ht="16.5" customHeight="1" x14ac:dyDescent="0.3">
      <c r="A204" s="36">
        <v>2733</v>
      </c>
      <c r="B204" s="40" t="s">
        <v>13</v>
      </c>
      <c r="C204" s="41">
        <v>3</v>
      </c>
      <c r="D204" s="41">
        <v>3</v>
      </c>
      <c r="E204" s="42" t="s">
        <v>140</v>
      </c>
      <c r="F204" s="43">
        <f>SUM(G204:H204)</f>
        <v>0</v>
      </c>
      <c r="G204" s="43">
        <v>0</v>
      </c>
      <c r="H204" s="43">
        <v>0</v>
      </c>
      <c r="I204" s="43">
        <f>SUM(J204:K204)</f>
        <v>0</v>
      </c>
      <c r="J204" s="43">
        <v>0</v>
      </c>
      <c r="K204" s="43">
        <v>0</v>
      </c>
      <c r="L204" s="43">
        <f>SUM(M204:N204)</f>
        <v>0</v>
      </c>
      <c r="M204" s="43">
        <v>0</v>
      </c>
      <c r="N204" s="44">
        <v>0</v>
      </c>
    </row>
    <row r="205" spans="1:14" ht="33.75" customHeight="1" x14ac:dyDescent="0.3">
      <c r="A205" s="36">
        <v>2734</v>
      </c>
      <c r="B205" s="40" t="s">
        <v>13</v>
      </c>
      <c r="C205" s="41">
        <v>3</v>
      </c>
      <c r="D205" s="41">
        <v>4</v>
      </c>
      <c r="E205" s="42" t="s">
        <v>141</v>
      </c>
      <c r="F205" s="43">
        <f>SUM(G205:H205)</f>
        <v>0</v>
      </c>
      <c r="G205" s="43">
        <v>0</v>
      </c>
      <c r="H205" s="43">
        <v>0</v>
      </c>
      <c r="I205" s="43">
        <f>SUM(J205:K205)</f>
        <v>0</v>
      </c>
      <c r="J205" s="43">
        <v>0</v>
      </c>
      <c r="K205" s="43">
        <v>0</v>
      </c>
      <c r="L205" s="43">
        <f>SUM(M205:N205)</f>
        <v>0</v>
      </c>
      <c r="M205" s="43">
        <v>0</v>
      </c>
      <c r="N205" s="44">
        <v>0</v>
      </c>
    </row>
    <row r="206" spans="1:14" ht="15.75" customHeight="1" x14ac:dyDescent="0.3">
      <c r="A206" s="36">
        <v>2740</v>
      </c>
      <c r="B206" s="40" t="s">
        <v>13</v>
      </c>
      <c r="C206" s="41">
        <v>4</v>
      </c>
      <c r="D206" s="41">
        <v>0</v>
      </c>
      <c r="E206" s="46" t="s">
        <v>142</v>
      </c>
      <c r="F206" s="43">
        <f>SUM(F208)</f>
        <v>2970</v>
      </c>
      <c r="G206" s="43">
        <f t="shared" ref="G206:N206" si="60">SUM(G208)</f>
        <v>1970</v>
      </c>
      <c r="H206" s="43">
        <f t="shared" si="60"/>
        <v>1000</v>
      </c>
      <c r="I206" s="43">
        <f t="shared" si="60"/>
        <v>6179.9</v>
      </c>
      <c r="J206" s="43">
        <f t="shared" si="60"/>
        <v>3999.9</v>
      </c>
      <c r="K206" s="43">
        <f t="shared" si="60"/>
        <v>2180</v>
      </c>
      <c r="L206" s="43">
        <f t="shared" si="60"/>
        <v>4926.5410000000002</v>
      </c>
      <c r="M206" s="43">
        <f t="shared" si="60"/>
        <v>2996.5</v>
      </c>
      <c r="N206" s="44">
        <f t="shared" si="60"/>
        <v>1930.0409999999999</v>
      </c>
    </row>
    <row r="207" spans="1:14" s="45" customFormat="1" ht="15.75" customHeight="1" x14ac:dyDescent="0.3">
      <c r="A207" s="36"/>
      <c r="B207" s="40"/>
      <c r="C207" s="41"/>
      <c r="D207" s="41"/>
      <c r="E207" s="42" t="s">
        <v>39</v>
      </c>
      <c r="F207" s="43"/>
      <c r="G207" s="43"/>
      <c r="H207" s="43"/>
      <c r="I207" s="43"/>
      <c r="J207" s="43"/>
      <c r="K207" s="43"/>
      <c r="L207" s="43"/>
      <c r="M207" s="43"/>
      <c r="N207" s="44"/>
    </row>
    <row r="208" spans="1:14" ht="25.5" customHeight="1" x14ac:dyDescent="0.3">
      <c r="A208" s="36">
        <v>2741</v>
      </c>
      <c r="B208" s="40" t="s">
        <v>13</v>
      </c>
      <c r="C208" s="41">
        <v>4</v>
      </c>
      <c r="D208" s="41">
        <v>1</v>
      </c>
      <c r="E208" s="42" t="s">
        <v>142</v>
      </c>
      <c r="F208" s="43">
        <f>SUM(G208:H208)</f>
        <v>2970</v>
      </c>
      <c r="G208" s="43">
        <v>1970</v>
      </c>
      <c r="H208" s="43">
        <v>1000</v>
      </c>
      <c r="I208" s="43">
        <f>SUM(J208:K208)</f>
        <v>6179.9</v>
      </c>
      <c r="J208" s="43">
        <v>3999.9</v>
      </c>
      <c r="K208" s="43">
        <v>2180</v>
      </c>
      <c r="L208" s="43">
        <f>SUM(M208:N208)</f>
        <v>4926.5410000000002</v>
      </c>
      <c r="M208" s="43">
        <v>2996.5</v>
      </c>
      <c r="N208" s="44">
        <v>1930.0409999999999</v>
      </c>
    </row>
    <row r="209" spans="1:14" ht="28.5" customHeight="1" x14ac:dyDescent="0.3">
      <c r="A209" s="36">
        <v>2750</v>
      </c>
      <c r="B209" s="40" t="s">
        <v>13</v>
      </c>
      <c r="C209" s="41">
        <v>5</v>
      </c>
      <c r="D209" s="41">
        <v>0</v>
      </c>
      <c r="E209" s="46" t="s">
        <v>143</v>
      </c>
      <c r="F209" s="43">
        <f>SUM(F211)</f>
        <v>0</v>
      </c>
      <c r="G209" s="43">
        <f t="shared" ref="G209:N209" si="61">SUM(G211)</f>
        <v>0</v>
      </c>
      <c r="H209" s="43">
        <f t="shared" si="61"/>
        <v>0</v>
      </c>
      <c r="I209" s="43">
        <f t="shared" si="61"/>
        <v>0</v>
      </c>
      <c r="J209" s="43">
        <f t="shared" si="61"/>
        <v>0</v>
      </c>
      <c r="K209" s="43">
        <f t="shared" si="61"/>
        <v>0</v>
      </c>
      <c r="L209" s="43">
        <f t="shared" si="61"/>
        <v>0</v>
      </c>
      <c r="M209" s="43">
        <f t="shared" si="61"/>
        <v>0</v>
      </c>
      <c r="N209" s="44">
        <f t="shared" si="61"/>
        <v>0</v>
      </c>
    </row>
    <row r="210" spans="1:14" s="45" customFormat="1" ht="15.75" customHeight="1" x14ac:dyDescent="0.3">
      <c r="A210" s="36"/>
      <c r="B210" s="40"/>
      <c r="C210" s="41"/>
      <c r="D210" s="41"/>
      <c r="E210" s="42" t="s">
        <v>39</v>
      </c>
      <c r="F210" s="43"/>
      <c r="G210" s="43"/>
      <c r="H210" s="43"/>
      <c r="I210" s="43"/>
      <c r="J210" s="43"/>
      <c r="K210" s="43"/>
      <c r="L210" s="43"/>
      <c r="M210" s="43"/>
      <c r="N210" s="44"/>
    </row>
    <row r="211" spans="1:14" ht="30" customHeight="1" x14ac:dyDescent="0.3">
      <c r="A211" s="36">
        <v>2751</v>
      </c>
      <c r="B211" s="40" t="s">
        <v>13</v>
      </c>
      <c r="C211" s="41">
        <v>5</v>
      </c>
      <c r="D211" s="41">
        <v>1</v>
      </c>
      <c r="E211" s="42" t="s">
        <v>143</v>
      </c>
      <c r="F211" s="43">
        <f>SUM(G211:H211)</f>
        <v>0</v>
      </c>
      <c r="G211" s="43">
        <v>0</v>
      </c>
      <c r="H211" s="43">
        <v>0</v>
      </c>
      <c r="I211" s="43">
        <f>SUM(J211:K211)</f>
        <v>0</v>
      </c>
      <c r="J211" s="43">
        <v>0</v>
      </c>
      <c r="K211" s="43">
        <v>0</v>
      </c>
      <c r="L211" s="43">
        <f>SUM(M211:N211)</f>
        <v>0</v>
      </c>
      <c r="M211" s="43">
        <v>0</v>
      </c>
      <c r="N211" s="44">
        <v>0</v>
      </c>
    </row>
    <row r="212" spans="1:14" ht="19.5" customHeight="1" x14ac:dyDescent="0.3">
      <c r="A212" s="36">
        <v>2760</v>
      </c>
      <c r="B212" s="40" t="s">
        <v>13</v>
      </c>
      <c r="C212" s="41">
        <v>6</v>
      </c>
      <c r="D212" s="41">
        <v>0</v>
      </c>
      <c r="E212" s="46" t="s">
        <v>144</v>
      </c>
      <c r="F212" s="43">
        <f>SUM(F214:F215)</f>
        <v>249028</v>
      </c>
      <c r="G212" s="43">
        <f t="shared" ref="G212:N212" si="62">SUM(G214:G215)</f>
        <v>94378</v>
      </c>
      <c r="H212" s="43">
        <f t="shared" si="62"/>
        <v>154650</v>
      </c>
      <c r="I212" s="43">
        <f t="shared" si="62"/>
        <v>278758.23600000003</v>
      </c>
      <c r="J212" s="43">
        <f t="shared" si="62"/>
        <v>121118</v>
      </c>
      <c r="K212" s="43">
        <f t="shared" si="62"/>
        <v>157640.236</v>
      </c>
      <c r="L212" s="43">
        <f t="shared" si="62"/>
        <v>204005.69140000001</v>
      </c>
      <c r="M212" s="43">
        <f t="shared" si="62"/>
        <v>92243.682000000001</v>
      </c>
      <c r="N212" s="44">
        <f t="shared" si="62"/>
        <v>111762.0094</v>
      </c>
    </row>
    <row r="213" spans="1:14" s="45" customFormat="1" ht="10.5" customHeight="1" x14ac:dyDescent="0.3">
      <c r="A213" s="36"/>
      <c r="B213" s="40"/>
      <c r="C213" s="41"/>
      <c r="D213" s="41"/>
      <c r="E213" s="42" t="s">
        <v>39</v>
      </c>
      <c r="F213" s="43"/>
      <c r="G213" s="43"/>
      <c r="H213" s="43"/>
      <c r="I213" s="43"/>
      <c r="J213" s="43"/>
      <c r="K213" s="43"/>
      <c r="L213" s="43"/>
      <c r="M213" s="43"/>
      <c r="N213" s="44"/>
    </row>
    <row r="214" spans="1:14" x14ac:dyDescent="0.3">
      <c r="A214" s="36">
        <v>2761</v>
      </c>
      <c r="B214" s="40" t="s">
        <v>13</v>
      </c>
      <c r="C214" s="41">
        <v>6</v>
      </c>
      <c r="D214" s="41">
        <v>1</v>
      </c>
      <c r="E214" s="42" t="s">
        <v>145</v>
      </c>
      <c r="F214" s="43">
        <f>SUM(G214:H214)</f>
        <v>235830</v>
      </c>
      <c r="G214" s="43">
        <v>85180</v>
      </c>
      <c r="H214" s="43">
        <v>150650</v>
      </c>
      <c r="I214" s="43">
        <f>SUM(J214:K214)</f>
        <v>258701.236</v>
      </c>
      <c r="J214" s="43">
        <v>105320</v>
      </c>
      <c r="K214" s="43">
        <v>153381.236</v>
      </c>
      <c r="L214" s="43">
        <f>SUM(M214:N214)</f>
        <v>189519.296</v>
      </c>
      <c r="M214" s="43">
        <v>81955</v>
      </c>
      <c r="N214" s="44">
        <v>107564.296</v>
      </c>
    </row>
    <row r="215" spans="1:14" ht="16.5" customHeight="1" x14ac:dyDescent="0.3">
      <c r="A215" s="36">
        <v>2762</v>
      </c>
      <c r="B215" s="40" t="s">
        <v>13</v>
      </c>
      <c r="C215" s="41">
        <v>6</v>
      </c>
      <c r="D215" s="41">
        <v>2</v>
      </c>
      <c r="E215" s="42" t="s">
        <v>144</v>
      </c>
      <c r="F215" s="43">
        <f>SUM(G215:H215)</f>
        <v>13198</v>
      </c>
      <c r="G215" s="43">
        <v>9198</v>
      </c>
      <c r="H215" s="43">
        <v>4000</v>
      </c>
      <c r="I215" s="43">
        <f>SUM(J215:K215)</f>
        <v>20057</v>
      </c>
      <c r="J215" s="43">
        <v>15798</v>
      </c>
      <c r="K215" s="43">
        <v>4259</v>
      </c>
      <c r="L215" s="43">
        <f>SUM(M215:N215)</f>
        <v>14486.395400000001</v>
      </c>
      <c r="M215" s="43">
        <v>10288.682000000001</v>
      </c>
      <c r="N215" s="44">
        <v>4197.7133999999996</v>
      </c>
    </row>
    <row r="216" spans="1:14" s="48" customFormat="1" ht="33.75" customHeight="1" x14ac:dyDescent="0.2">
      <c r="A216" s="47">
        <v>2800</v>
      </c>
      <c r="B216" s="37" t="s">
        <v>14</v>
      </c>
      <c r="C216" s="38">
        <v>0</v>
      </c>
      <c r="D216" s="38">
        <v>0</v>
      </c>
      <c r="E216" s="32" t="s">
        <v>146</v>
      </c>
      <c r="F216" s="33">
        <f>SUM(F218,F221,F230,F235,F240,F243)</f>
        <v>8886086.8412000015</v>
      </c>
      <c r="G216" s="33">
        <f t="shared" ref="G216:N216" si="63">SUM(G218,G221,G230,G235,G240,G243)</f>
        <v>7594401.0401999988</v>
      </c>
      <c r="H216" s="33">
        <f t="shared" si="63"/>
        <v>1291685.801</v>
      </c>
      <c r="I216" s="33">
        <f t="shared" si="63"/>
        <v>10539729.308800001</v>
      </c>
      <c r="J216" s="33">
        <f t="shared" si="63"/>
        <v>8452221.5300000012</v>
      </c>
      <c r="K216" s="33">
        <f t="shared" si="63"/>
        <v>2087507.7788000002</v>
      </c>
      <c r="L216" s="33">
        <f>SUM(L218,L221,L230,L235,L240,L243)</f>
        <v>8953576.0815999992</v>
      </c>
      <c r="M216" s="33">
        <f t="shared" si="63"/>
        <v>7702990.1523000011</v>
      </c>
      <c r="N216" s="34">
        <f t="shared" si="63"/>
        <v>1250585.9293000002</v>
      </c>
    </row>
    <row r="217" spans="1:14" ht="19.5" customHeight="1" x14ac:dyDescent="0.3">
      <c r="A217" s="36"/>
      <c r="B217" s="40"/>
      <c r="C217" s="41"/>
      <c r="D217" s="41"/>
      <c r="E217" s="42" t="s">
        <v>25</v>
      </c>
      <c r="F217" s="43"/>
      <c r="G217" s="43"/>
      <c r="H217" s="43"/>
      <c r="I217" s="43"/>
      <c r="J217" s="43"/>
      <c r="K217" s="43"/>
      <c r="L217" s="43"/>
      <c r="M217" s="43"/>
      <c r="N217" s="44"/>
    </row>
    <row r="218" spans="1:14" ht="18.75" customHeight="1" x14ac:dyDescent="0.3">
      <c r="A218" s="36">
        <v>2810</v>
      </c>
      <c r="B218" s="40" t="s">
        <v>14</v>
      </c>
      <c r="C218" s="41">
        <v>1</v>
      </c>
      <c r="D218" s="41">
        <v>0</v>
      </c>
      <c r="E218" s="46" t="s">
        <v>147</v>
      </c>
      <c r="F218" s="43">
        <f>SUM(F220)</f>
        <v>1488281.5879000002</v>
      </c>
      <c r="G218" s="43">
        <f t="shared" ref="G218:N218" si="64">SUM(G220)</f>
        <v>837465.1</v>
      </c>
      <c r="H218" s="43">
        <f t="shared" si="64"/>
        <v>650816.48790000007</v>
      </c>
      <c r="I218" s="43">
        <f t="shared" si="64"/>
        <v>1500967.1359000001</v>
      </c>
      <c r="J218" s="43">
        <f t="shared" si="64"/>
        <v>1020639.7980000001</v>
      </c>
      <c r="K218" s="43">
        <f t="shared" si="64"/>
        <v>480327.33790000004</v>
      </c>
      <c r="L218" s="43">
        <f t="shared" si="64"/>
        <v>1267489.3173</v>
      </c>
      <c r="M218" s="43">
        <f t="shared" si="64"/>
        <v>925383.04960000003</v>
      </c>
      <c r="N218" s="44">
        <f t="shared" si="64"/>
        <v>342106.26770000003</v>
      </c>
    </row>
    <row r="219" spans="1:14" s="45" customFormat="1" ht="10.5" customHeight="1" x14ac:dyDescent="0.3">
      <c r="A219" s="36"/>
      <c r="B219" s="40"/>
      <c r="C219" s="41"/>
      <c r="D219" s="41"/>
      <c r="E219" s="42" t="s">
        <v>39</v>
      </c>
      <c r="F219" s="43"/>
      <c r="G219" s="43"/>
      <c r="H219" s="43"/>
      <c r="I219" s="43"/>
      <c r="J219" s="43"/>
      <c r="K219" s="43"/>
      <c r="L219" s="43"/>
      <c r="M219" s="43"/>
      <c r="N219" s="44"/>
    </row>
    <row r="220" spans="1:14" ht="16.5" customHeight="1" x14ac:dyDescent="0.3">
      <c r="A220" s="36">
        <v>2811</v>
      </c>
      <c r="B220" s="40" t="s">
        <v>14</v>
      </c>
      <c r="C220" s="41">
        <v>1</v>
      </c>
      <c r="D220" s="41">
        <v>1</v>
      </c>
      <c r="E220" s="42" t="s">
        <v>147</v>
      </c>
      <c r="F220" s="43">
        <f>SUM(G220:H220)</f>
        <v>1488281.5879000002</v>
      </c>
      <c r="G220" s="43">
        <v>837465.1</v>
      </c>
      <c r="H220" s="43">
        <v>650816.48790000007</v>
      </c>
      <c r="I220" s="43">
        <f>SUM(J220:K220)</f>
        <v>1500967.1359000001</v>
      </c>
      <c r="J220" s="43">
        <v>1020639.7980000001</v>
      </c>
      <c r="K220" s="43">
        <v>480327.33790000004</v>
      </c>
      <c r="L220" s="43">
        <f>SUM(M220:N220)</f>
        <v>1267489.3173</v>
      </c>
      <c r="M220" s="43">
        <v>925383.04960000003</v>
      </c>
      <c r="N220" s="44">
        <v>342106.26770000003</v>
      </c>
    </row>
    <row r="221" spans="1:14" ht="17.25" customHeight="1" x14ac:dyDescent="0.3">
      <c r="A221" s="36">
        <v>2820</v>
      </c>
      <c r="B221" s="40" t="s">
        <v>14</v>
      </c>
      <c r="C221" s="41">
        <v>2</v>
      </c>
      <c r="D221" s="41">
        <v>0</v>
      </c>
      <c r="E221" s="46" t="s">
        <v>148</v>
      </c>
      <c r="F221" s="43">
        <f>SUM(F223:F229)</f>
        <v>6992295.2827000003</v>
      </c>
      <c r="G221" s="43">
        <f t="shared" ref="G221:N221" si="65">SUM(G223:G229)</f>
        <v>6469202.1139999991</v>
      </c>
      <c r="H221" s="43">
        <f t="shared" si="65"/>
        <v>523093.16869999998</v>
      </c>
      <c r="I221" s="43">
        <f t="shared" si="65"/>
        <v>8454460.9180999994</v>
      </c>
      <c r="J221" s="43">
        <f t="shared" si="65"/>
        <v>7121631.3037999999</v>
      </c>
      <c r="K221" s="43">
        <f t="shared" si="65"/>
        <v>1332829.6143</v>
      </c>
      <c r="L221" s="43">
        <f t="shared" si="65"/>
        <v>7211973.0104</v>
      </c>
      <c r="M221" s="43">
        <f t="shared" si="65"/>
        <v>6525650.1735000005</v>
      </c>
      <c r="N221" s="44">
        <f t="shared" si="65"/>
        <v>686322.83690000011</v>
      </c>
    </row>
    <row r="222" spans="1:14" s="45" customFormat="1" ht="10.5" customHeight="1" x14ac:dyDescent="0.3">
      <c r="A222" s="36"/>
      <c r="B222" s="40"/>
      <c r="C222" s="41"/>
      <c r="D222" s="41"/>
      <c r="E222" s="42" t="s">
        <v>39</v>
      </c>
      <c r="F222" s="43"/>
      <c r="G222" s="43"/>
      <c r="H222" s="43"/>
      <c r="I222" s="43"/>
      <c r="J222" s="43"/>
      <c r="K222" s="43"/>
      <c r="L222" s="43"/>
      <c r="M222" s="43"/>
      <c r="N222" s="44"/>
    </row>
    <row r="223" spans="1:14" x14ac:dyDescent="0.3">
      <c r="A223" s="36">
        <v>2821</v>
      </c>
      <c r="B223" s="40" t="s">
        <v>14</v>
      </c>
      <c r="C223" s="41">
        <v>2</v>
      </c>
      <c r="D223" s="41">
        <v>1</v>
      </c>
      <c r="E223" s="42" t="s">
        <v>149</v>
      </c>
      <c r="F223" s="43">
        <f t="shared" ref="F223:F229" si="66">SUM(G223:H223)</f>
        <v>1077326.7738000001</v>
      </c>
      <c r="G223" s="43">
        <v>1069546.773</v>
      </c>
      <c r="H223" s="43">
        <v>7780.0007999999998</v>
      </c>
      <c r="I223" s="43">
        <f t="shared" ref="I223:I229" si="67">SUM(J223:K223)</f>
        <v>1074993.6495000001</v>
      </c>
      <c r="J223" s="43">
        <v>1065832.0074</v>
      </c>
      <c r="K223" s="43">
        <v>9161.6420999999991</v>
      </c>
      <c r="L223" s="43">
        <f t="shared" ref="L223:L229" si="68">SUM(M223:N223)</f>
        <v>1049785.6668</v>
      </c>
      <c r="M223" s="43">
        <v>1047506.519</v>
      </c>
      <c r="N223" s="44">
        <v>2279.1478000000002</v>
      </c>
    </row>
    <row r="224" spans="1:14" x14ac:dyDescent="0.3">
      <c r="A224" s="36">
        <v>2822</v>
      </c>
      <c r="B224" s="40" t="s">
        <v>14</v>
      </c>
      <c r="C224" s="41">
        <v>2</v>
      </c>
      <c r="D224" s="41">
        <v>2</v>
      </c>
      <c r="E224" s="42" t="s">
        <v>150</v>
      </c>
      <c r="F224" s="43">
        <f t="shared" si="66"/>
        <v>463391.2</v>
      </c>
      <c r="G224" s="43">
        <v>463391.2</v>
      </c>
      <c r="H224" s="43">
        <v>0</v>
      </c>
      <c r="I224" s="43">
        <f t="shared" si="67"/>
        <v>640944.1</v>
      </c>
      <c r="J224" s="43">
        <v>483597.2</v>
      </c>
      <c r="K224" s="43">
        <v>157346.9</v>
      </c>
      <c r="L224" s="43">
        <f t="shared" si="68"/>
        <v>613141.53150000004</v>
      </c>
      <c r="M224" s="43">
        <v>478808.321</v>
      </c>
      <c r="N224" s="44">
        <v>134333.21049999999</v>
      </c>
    </row>
    <row r="225" spans="1:14" ht="18" customHeight="1" x14ac:dyDescent="0.3">
      <c r="A225" s="36">
        <v>2823</v>
      </c>
      <c r="B225" s="40" t="s">
        <v>14</v>
      </c>
      <c r="C225" s="41">
        <v>2</v>
      </c>
      <c r="D225" s="41">
        <v>3</v>
      </c>
      <c r="E225" s="42" t="s">
        <v>151</v>
      </c>
      <c r="F225" s="43">
        <f t="shared" si="66"/>
        <v>2922452.1724</v>
      </c>
      <c r="G225" s="43">
        <v>2491408.9410000001</v>
      </c>
      <c r="H225" s="43">
        <v>431043.23139999999</v>
      </c>
      <c r="I225" s="43">
        <f t="shared" si="67"/>
        <v>3382306.1732999999</v>
      </c>
      <c r="J225" s="43">
        <v>2632209.7124000001</v>
      </c>
      <c r="K225" s="43">
        <v>750096.46089999995</v>
      </c>
      <c r="L225" s="43">
        <f t="shared" si="68"/>
        <v>2819177.6192000001</v>
      </c>
      <c r="M225" s="43">
        <v>2472213.2456</v>
      </c>
      <c r="N225" s="44">
        <v>346964.37359999999</v>
      </c>
    </row>
    <row r="226" spans="1:14" x14ac:dyDescent="0.3">
      <c r="A226" s="36">
        <v>2824</v>
      </c>
      <c r="B226" s="40" t="s">
        <v>14</v>
      </c>
      <c r="C226" s="41">
        <v>2</v>
      </c>
      <c r="D226" s="41">
        <v>4</v>
      </c>
      <c r="E226" s="42" t="s">
        <v>152</v>
      </c>
      <c r="F226" s="43">
        <f t="shared" si="66"/>
        <v>1852390.9035</v>
      </c>
      <c r="G226" s="43">
        <v>1817402.9</v>
      </c>
      <c r="H226" s="43">
        <v>34988.003499999999</v>
      </c>
      <c r="I226" s="43">
        <f t="shared" si="67"/>
        <v>2509262.8815000001</v>
      </c>
      <c r="J226" s="43">
        <v>2316655.8840000001</v>
      </c>
      <c r="K226" s="43">
        <v>192606.9975</v>
      </c>
      <c r="L226" s="43">
        <f t="shared" si="68"/>
        <v>2088107.1025000003</v>
      </c>
      <c r="M226" s="43">
        <v>1928046.6035000002</v>
      </c>
      <c r="N226" s="44">
        <v>160060.49900000001</v>
      </c>
    </row>
    <row r="227" spans="1:14" x14ac:dyDescent="0.3">
      <c r="A227" s="36">
        <v>2825</v>
      </c>
      <c r="B227" s="40" t="s">
        <v>14</v>
      </c>
      <c r="C227" s="41">
        <v>2</v>
      </c>
      <c r="D227" s="41">
        <v>5</v>
      </c>
      <c r="E227" s="42" t="s">
        <v>153</v>
      </c>
      <c r="F227" s="43">
        <f t="shared" si="66"/>
        <v>587862.29999999993</v>
      </c>
      <c r="G227" s="43">
        <v>587862.29999999993</v>
      </c>
      <c r="H227" s="43">
        <v>0</v>
      </c>
      <c r="I227" s="43">
        <f t="shared" si="67"/>
        <v>734640.89999999991</v>
      </c>
      <c r="J227" s="43">
        <v>577177.29999999993</v>
      </c>
      <c r="K227" s="43">
        <v>157463.6</v>
      </c>
      <c r="L227" s="43">
        <f t="shared" si="68"/>
        <v>572501.51740000001</v>
      </c>
      <c r="M227" s="43">
        <v>572451.51740000001</v>
      </c>
      <c r="N227" s="44">
        <v>50</v>
      </c>
    </row>
    <row r="228" spans="1:14" x14ac:dyDescent="0.3">
      <c r="A228" s="36">
        <v>2826</v>
      </c>
      <c r="B228" s="40" t="s">
        <v>14</v>
      </c>
      <c r="C228" s="41">
        <v>2</v>
      </c>
      <c r="D228" s="41">
        <v>6</v>
      </c>
      <c r="E228" s="42" t="s">
        <v>154</v>
      </c>
      <c r="F228" s="43">
        <f t="shared" si="66"/>
        <v>0</v>
      </c>
      <c r="G228" s="43">
        <v>0</v>
      </c>
      <c r="H228" s="43">
        <v>0</v>
      </c>
      <c r="I228" s="43">
        <f t="shared" si="67"/>
        <v>0</v>
      </c>
      <c r="J228" s="43">
        <v>0</v>
      </c>
      <c r="K228" s="43">
        <v>0</v>
      </c>
      <c r="L228" s="43">
        <f t="shared" si="68"/>
        <v>0</v>
      </c>
      <c r="M228" s="43">
        <v>0</v>
      </c>
      <c r="N228" s="44">
        <v>0</v>
      </c>
    </row>
    <row r="229" spans="1:14" ht="29.25" customHeight="1" x14ac:dyDescent="0.3">
      <c r="A229" s="36">
        <v>2827</v>
      </c>
      <c r="B229" s="40" t="s">
        <v>14</v>
      </c>
      <c r="C229" s="41">
        <v>2</v>
      </c>
      <c r="D229" s="41">
        <v>7</v>
      </c>
      <c r="E229" s="42" t="s">
        <v>155</v>
      </c>
      <c r="F229" s="43">
        <f t="shared" si="66"/>
        <v>88871.93299999999</v>
      </c>
      <c r="G229" s="43">
        <v>39590</v>
      </c>
      <c r="H229" s="43">
        <v>49281.932999999997</v>
      </c>
      <c r="I229" s="43">
        <f t="shared" si="67"/>
        <v>112313.2138</v>
      </c>
      <c r="J229" s="43">
        <v>46159.199999999997</v>
      </c>
      <c r="K229" s="43">
        <v>66154.013800000001</v>
      </c>
      <c r="L229" s="43">
        <f t="shared" si="68"/>
        <v>69259.573000000004</v>
      </c>
      <c r="M229" s="43">
        <v>26623.967000000001</v>
      </c>
      <c r="N229" s="44">
        <v>42635.606</v>
      </c>
    </row>
    <row r="230" spans="1:14" ht="29.25" customHeight="1" x14ac:dyDescent="0.3">
      <c r="A230" s="36">
        <v>2830</v>
      </c>
      <c r="B230" s="40" t="s">
        <v>14</v>
      </c>
      <c r="C230" s="41">
        <v>3</v>
      </c>
      <c r="D230" s="41">
        <v>0</v>
      </c>
      <c r="E230" s="46" t="s">
        <v>156</v>
      </c>
      <c r="F230" s="43">
        <f>SUM(F232:F234)</f>
        <v>30267.9</v>
      </c>
      <c r="G230" s="43">
        <f t="shared" ref="G230:N230" si="69">SUM(G232:G234)</f>
        <v>30267.9</v>
      </c>
      <c r="H230" s="43">
        <f t="shared" si="69"/>
        <v>0</v>
      </c>
      <c r="I230" s="43">
        <f t="shared" si="69"/>
        <v>27849.627</v>
      </c>
      <c r="J230" s="43">
        <f t="shared" si="69"/>
        <v>27849.627</v>
      </c>
      <c r="K230" s="43">
        <f t="shared" si="69"/>
        <v>0</v>
      </c>
      <c r="L230" s="43">
        <f t="shared" si="69"/>
        <v>18000.4889</v>
      </c>
      <c r="M230" s="43">
        <f t="shared" si="69"/>
        <v>18000.4889</v>
      </c>
      <c r="N230" s="44">
        <f t="shared" si="69"/>
        <v>0</v>
      </c>
    </row>
    <row r="231" spans="1:14" s="45" customFormat="1" ht="10.5" customHeight="1" x14ac:dyDescent="0.3">
      <c r="A231" s="36"/>
      <c r="B231" s="40"/>
      <c r="C231" s="41"/>
      <c r="D231" s="41"/>
      <c r="E231" s="42" t="s">
        <v>39</v>
      </c>
      <c r="F231" s="43"/>
      <c r="G231" s="43"/>
      <c r="H231" s="43"/>
      <c r="I231" s="43"/>
      <c r="J231" s="43"/>
      <c r="K231" s="43"/>
      <c r="L231" s="43"/>
      <c r="M231" s="43"/>
      <c r="N231" s="44"/>
    </row>
    <row r="232" spans="1:14" x14ac:dyDescent="0.3">
      <c r="A232" s="36">
        <v>2831</v>
      </c>
      <c r="B232" s="40" t="s">
        <v>14</v>
      </c>
      <c r="C232" s="41">
        <v>3</v>
      </c>
      <c r="D232" s="41">
        <v>1</v>
      </c>
      <c r="E232" s="42" t="s">
        <v>157</v>
      </c>
      <c r="F232" s="43">
        <f>SUM(G232:H232)</f>
        <v>16777.8</v>
      </c>
      <c r="G232" s="43">
        <v>16777.8</v>
      </c>
      <c r="H232" s="43">
        <v>0</v>
      </c>
      <c r="I232" s="43">
        <f>SUM(J232:K232)</f>
        <v>13097.8</v>
      </c>
      <c r="J232" s="43">
        <v>13097.8</v>
      </c>
      <c r="K232" s="43">
        <v>0</v>
      </c>
      <c r="L232" s="43">
        <f>SUM(M232:N232)</f>
        <v>7563.3050000000003</v>
      </c>
      <c r="M232" s="43">
        <v>7563.3050000000003</v>
      </c>
      <c r="N232" s="44">
        <v>0</v>
      </c>
    </row>
    <row r="233" spans="1:14" x14ac:dyDescent="0.3">
      <c r="A233" s="36">
        <v>2832</v>
      </c>
      <c r="B233" s="40" t="s">
        <v>14</v>
      </c>
      <c r="C233" s="41">
        <v>3</v>
      </c>
      <c r="D233" s="41">
        <v>2</v>
      </c>
      <c r="E233" s="42" t="s">
        <v>158</v>
      </c>
      <c r="F233" s="43">
        <f>SUM(G233:H233)</f>
        <v>7215</v>
      </c>
      <c r="G233" s="43">
        <v>7215</v>
      </c>
      <c r="H233" s="43">
        <v>0</v>
      </c>
      <c r="I233" s="43">
        <f>SUM(J233:K233)</f>
        <v>7580</v>
      </c>
      <c r="J233" s="43">
        <v>7580</v>
      </c>
      <c r="K233" s="43">
        <v>0</v>
      </c>
      <c r="L233" s="43">
        <f>SUM(M233:N233)</f>
        <v>6204.9709000000003</v>
      </c>
      <c r="M233" s="43">
        <v>6204.9709000000003</v>
      </c>
      <c r="N233" s="44">
        <v>0</v>
      </c>
    </row>
    <row r="234" spans="1:14" ht="18.75" customHeight="1" x14ac:dyDescent="0.3">
      <c r="A234" s="36">
        <v>2833</v>
      </c>
      <c r="B234" s="40" t="s">
        <v>14</v>
      </c>
      <c r="C234" s="41">
        <v>3</v>
      </c>
      <c r="D234" s="41">
        <v>3</v>
      </c>
      <c r="E234" s="42" t="s">
        <v>159</v>
      </c>
      <c r="F234" s="43">
        <f>SUM(G234:H234)</f>
        <v>6275.1</v>
      </c>
      <c r="G234" s="43">
        <v>6275.1</v>
      </c>
      <c r="H234" s="43">
        <v>0</v>
      </c>
      <c r="I234" s="43">
        <f>SUM(J234:K234)</f>
        <v>7171.8270000000002</v>
      </c>
      <c r="J234" s="43">
        <v>7171.8270000000002</v>
      </c>
      <c r="K234" s="43">
        <v>0</v>
      </c>
      <c r="L234" s="43">
        <f>SUM(M234:N234)</f>
        <v>4232.2129999999997</v>
      </c>
      <c r="M234" s="43">
        <v>4232.2129999999997</v>
      </c>
      <c r="N234" s="44">
        <v>0</v>
      </c>
    </row>
    <row r="235" spans="1:14" ht="14.25" customHeight="1" x14ac:dyDescent="0.3">
      <c r="A235" s="36">
        <v>2840</v>
      </c>
      <c r="B235" s="40" t="s">
        <v>14</v>
      </c>
      <c r="C235" s="41">
        <v>4</v>
      </c>
      <c r="D235" s="41">
        <v>0</v>
      </c>
      <c r="E235" s="46" t="s">
        <v>160</v>
      </c>
      <c r="F235" s="43">
        <f>SUM(F237:F239)</f>
        <v>96446.900200000004</v>
      </c>
      <c r="G235" s="43">
        <f t="shared" ref="G235:N235" si="70">SUM(G237:G239)</f>
        <v>80566.900200000004</v>
      </c>
      <c r="H235" s="43">
        <f t="shared" si="70"/>
        <v>15880</v>
      </c>
      <c r="I235" s="43">
        <f t="shared" si="70"/>
        <v>97698.686199999996</v>
      </c>
      <c r="J235" s="43">
        <f t="shared" si="70"/>
        <v>88257.900200000004</v>
      </c>
      <c r="K235" s="43">
        <f t="shared" si="70"/>
        <v>9440.7860000000001</v>
      </c>
      <c r="L235" s="43">
        <f t="shared" si="70"/>
        <v>69103.151799999992</v>
      </c>
      <c r="M235" s="43">
        <f t="shared" si="70"/>
        <v>67305.151799999992</v>
      </c>
      <c r="N235" s="44">
        <f t="shared" si="70"/>
        <v>1798</v>
      </c>
    </row>
    <row r="236" spans="1:14" s="45" customFormat="1" ht="10.5" customHeight="1" x14ac:dyDescent="0.3">
      <c r="A236" s="36"/>
      <c r="B236" s="40"/>
      <c r="C236" s="41"/>
      <c r="D236" s="41"/>
      <c r="E236" s="42" t="s">
        <v>39</v>
      </c>
      <c r="F236" s="43"/>
      <c r="G236" s="43"/>
      <c r="H236" s="43"/>
      <c r="I236" s="43"/>
      <c r="J236" s="43"/>
      <c r="K236" s="43"/>
      <c r="L236" s="43"/>
      <c r="M236" s="43"/>
      <c r="N236" s="44"/>
    </row>
    <row r="237" spans="1:14" ht="20.25" customHeight="1" x14ac:dyDescent="0.3">
      <c r="A237" s="36">
        <v>2841</v>
      </c>
      <c r="B237" s="40" t="s">
        <v>14</v>
      </c>
      <c r="C237" s="41">
        <v>4</v>
      </c>
      <c r="D237" s="41">
        <v>1</v>
      </c>
      <c r="E237" s="42" t="s">
        <v>161</v>
      </c>
      <c r="F237" s="43">
        <f>SUM(G237:H237)</f>
        <v>6050</v>
      </c>
      <c r="G237" s="43">
        <v>6050</v>
      </c>
      <c r="H237" s="43">
        <v>0</v>
      </c>
      <c r="I237" s="43">
        <f>SUM(J237:K237)</f>
        <v>4650</v>
      </c>
      <c r="J237" s="43">
        <v>4650</v>
      </c>
      <c r="K237" s="43">
        <v>0</v>
      </c>
      <c r="L237" s="43">
        <f>SUM(M237:N237)</f>
        <v>541.95000000000005</v>
      </c>
      <c r="M237" s="43">
        <v>541.95000000000005</v>
      </c>
      <c r="N237" s="44">
        <v>0</v>
      </c>
    </row>
    <row r="238" spans="1:14" ht="29.25" customHeight="1" x14ac:dyDescent="0.3">
      <c r="A238" s="36">
        <v>2842</v>
      </c>
      <c r="B238" s="40" t="s">
        <v>14</v>
      </c>
      <c r="C238" s="41">
        <v>4</v>
      </c>
      <c r="D238" s="41">
        <v>2</v>
      </c>
      <c r="E238" s="42" t="s">
        <v>162</v>
      </c>
      <c r="F238" s="43">
        <f>SUM(G238:H238)</f>
        <v>68591.900200000004</v>
      </c>
      <c r="G238" s="43">
        <v>62991.900199999996</v>
      </c>
      <c r="H238" s="43">
        <v>5600</v>
      </c>
      <c r="I238" s="43">
        <f>SUM(J238:K238)</f>
        <v>64832.900199999996</v>
      </c>
      <c r="J238" s="43">
        <v>59232.900199999996</v>
      </c>
      <c r="K238" s="43">
        <v>5600</v>
      </c>
      <c r="L238" s="43">
        <f>SUM(M238:N238)</f>
        <v>47630.614399999999</v>
      </c>
      <c r="M238" s="43">
        <v>46032.614399999999</v>
      </c>
      <c r="N238" s="44">
        <v>1598</v>
      </c>
    </row>
    <row r="239" spans="1:14" ht="31.5" customHeight="1" x14ac:dyDescent="0.3">
      <c r="A239" s="36">
        <v>2843</v>
      </c>
      <c r="B239" s="40" t="s">
        <v>14</v>
      </c>
      <c r="C239" s="41">
        <v>4</v>
      </c>
      <c r="D239" s="41">
        <v>3</v>
      </c>
      <c r="E239" s="42" t="s">
        <v>160</v>
      </c>
      <c r="F239" s="43">
        <f>SUM(G239:H239)</f>
        <v>21805</v>
      </c>
      <c r="G239" s="43">
        <v>11525</v>
      </c>
      <c r="H239" s="43">
        <v>10280</v>
      </c>
      <c r="I239" s="43">
        <f>SUM(J239:K239)</f>
        <v>28215.786</v>
      </c>
      <c r="J239" s="43">
        <v>24375</v>
      </c>
      <c r="K239" s="43">
        <v>3840.7860000000001</v>
      </c>
      <c r="L239" s="43">
        <f>SUM(M239:N239)</f>
        <v>20930.587399999997</v>
      </c>
      <c r="M239" s="43">
        <v>20730.587399999997</v>
      </c>
      <c r="N239" s="44">
        <v>200</v>
      </c>
    </row>
    <row r="240" spans="1:14" ht="37.5" customHeight="1" x14ac:dyDescent="0.3">
      <c r="A240" s="36">
        <v>2850</v>
      </c>
      <c r="B240" s="40" t="s">
        <v>14</v>
      </c>
      <c r="C240" s="41">
        <v>5</v>
      </c>
      <c r="D240" s="41">
        <v>0</v>
      </c>
      <c r="E240" s="50" t="s">
        <v>163</v>
      </c>
      <c r="F240" s="43">
        <f>SUM(F242)</f>
        <v>101437.79149999999</v>
      </c>
      <c r="G240" s="43">
        <f t="shared" ref="G240:N240" si="71">SUM(G242)</f>
        <v>73729.025999999998</v>
      </c>
      <c r="H240" s="43">
        <f t="shared" si="71"/>
        <v>27708.765500000001</v>
      </c>
      <c r="I240" s="43">
        <f t="shared" si="71"/>
        <v>116365.2487</v>
      </c>
      <c r="J240" s="43">
        <f t="shared" si="71"/>
        <v>85546.042000000001</v>
      </c>
      <c r="K240" s="43">
        <f t="shared" si="71"/>
        <v>30819.206699999999</v>
      </c>
      <c r="L240" s="43">
        <f t="shared" si="71"/>
        <v>97118.9902</v>
      </c>
      <c r="M240" s="43">
        <f t="shared" si="71"/>
        <v>72706.942500000005</v>
      </c>
      <c r="N240" s="44">
        <f t="shared" si="71"/>
        <v>24412.047699999999</v>
      </c>
    </row>
    <row r="241" spans="1:14" s="45" customFormat="1" ht="10.5" customHeight="1" x14ac:dyDescent="0.3">
      <c r="A241" s="36"/>
      <c r="B241" s="40"/>
      <c r="C241" s="41"/>
      <c r="D241" s="41"/>
      <c r="E241" s="42" t="s">
        <v>39</v>
      </c>
      <c r="F241" s="43"/>
      <c r="G241" s="43"/>
      <c r="H241" s="43"/>
      <c r="I241" s="43"/>
      <c r="J241" s="43"/>
      <c r="K241" s="43"/>
      <c r="L241" s="43"/>
      <c r="M241" s="43"/>
      <c r="N241" s="44"/>
    </row>
    <row r="242" spans="1:14" ht="33" customHeight="1" x14ac:dyDescent="0.3">
      <c r="A242" s="36">
        <v>2851</v>
      </c>
      <c r="B242" s="40" t="s">
        <v>14</v>
      </c>
      <c r="C242" s="41">
        <v>5</v>
      </c>
      <c r="D242" s="41">
        <v>1</v>
      </c>
      <c r="E242" s="51" t="s">
        <v>163</v>
      </c>
      <c r="F242" s="43">
        <f>SUM(G242:H242)</f>
        <v>101437.79149999999</v>
      </c>
      <c r="G242" s="43">
        <v>73729.025999999998</v>
      </c>
      <c r="H242" s="43">
        <v>27708.765500000001</v>
      </c>
      <c r="I242" s="43">
        <f>SUM(J242:K242)</f>
        <v>116365.2487</v>
      </c>
      <c r="J242" s="43">
        <v>85546.042000000001</v>
      </c>
      <c r="K242" s="43">
        <v>30819.206699999999</v>
      </c>
      <c r="L242" s="43">
        <f>SUM(M242:N242)</f>
        <v>97118.9902</v>
      </c>
      <c r="M242" s="43">
        <v>72706.942500000005</v>
      </c>
      <c r="N242" s="44">
        <v>24412.047699999999</v>
      </c>
    </row>
    <row r="243" spans="1:14" ht="27" customHeight="1" x14ac:dyDescent="0.3">
      <c r="A243" s="36">
        <v>2860</v>
      </c>
      <c r="B243" s="40" t="s">
        <v>14</v>
      </c>
      <c r="C243" s="41">
        <v>6</v>
      </c>
      <c r="D243" s="41">
        <v>0</v>
      </c>
      <c r="E243" s="50" t="s">
        <v>164</v>
      </c>
      <c r="F243" s="43">
        <f>SUM(F245)</f>
        <v>177357.37890000001</v>
      </c>
      <c r="G243" s="43">
        <f t="shared" ref="G243:N243" si="72">SUM(G245)</f>
        <v>103170</v>
      </c>
      <c r="H243" s="43">
        <f t="shared" si="72"/>
        <v>74187.378899999996</v>
      </c>
      <c r="I243" s="43">
        <f t="shared" si="72"/>
        <v>342387.69290000002</v>
      </c>
      <c r="J243" s="43">
        <f t="shared" si="72"/>
        <v>108296.859</v>
      </c>
      <c r="K243" s="43">
        <f t="shared" si="72"/>
        <v>234090.8339</v>
      </c>
      <c r="L243" s="43">
        <f t="shared" si="72"/>
        <v>289891.12300000002</v>
      </c>
      <c r="M243" s="43">
        <f t="shared" si="72"/>
        <v>93944.346000000005</v>
      </c>
      <c r="N243" s="44">
        <f t="shared" si="72"/>
        <v>195946.777</v>
      </c>
    </row>
    <row r="244" spans="1:14" s="45" customFormat="1" ht="10.5" customHeight="1" x14ac:dyDescent="0.3">
      <c r="A244" s="36"/>
      <c r="B244" s="40"/>
      <c r="C244" s="41"/>
      <c r="D244" s="41"/>
      <c r="E244" s="42" t="s">
        <v>39</v>
      </c>
      <c r="F244" s="43"/>
      <c r="G244" s="43"/>
      <c r="H244" s="43"/>
      <c r="I244" s="43"/>
      <c r="J244" s="43"/>
      <c r="K244" s="43"/>
      <c r="L244" s="43"/>
      <c r="M244" s="43"/>
      <c r="N244" s="44"/>
    </row>
    <row r="245" spans="1:14" ht="18" customHeight="1" x14ac:dyDescent="0.3">
      <c r="A245" s="36">
        <v>2861</v>
      </c>
      <c r="B245" s="40" t="s">
        <v>14</v>
      </c>
      <c r="C245" s="41">
        <v>6</v>
      </c>
      <c r="D245" s="41">
        <v>1</v>
      </c>
      <c r="E245" s="51" t="s">
        <v>164</v>
      </c>
      <c r="F245" s="43">
        <f>SUM(G245:H245)</f>
        <v>177357.37890000001</v>
      </c>
      <c r="G245" s="43">
        <v>103170</v>
      </c>
      <c r="H245" s="43">
        <v>74187.378899999996</v>
      </c>
      <c r="I245" s="43">
        <f>SUM(J245:K245)</f>
        <v>342387.69290000002</v>
      </c>
      <c r="J245" s="43">
        <v>108296.859</v>
      </c>
      <c r="K245" s="43">
        <v>234090.8339</v>
      </c>
      <c r="L245" s="43">
        <f>SUM(M245:N245)</f>
        <v>289891.12300000002</v>
      </c>
      <c r="M245" s="43">
        <v>93944.346000000005</v>
      </c>
      <c r="N245" s="44">
        <v>195946.777</v>
      </c>
    </row>
    <row r="246" spans="1:14" s="48" customFormat="1" ht="44.25" customHeight="1" x14ac:dyDescent="0.2">
      <c r="A246" s="47">
        <v>2900</v>
      </c>
      <c r="B246" s="37" t="s">
        <v>15</v>
      </c>
      <c r="C246" s="38">
        <v>0</v>
      </c>
      <c r="D246" s="38">
        <v>0</v>
      </c>
      <c r="E246" s="32" t="s">
        <v>165</v>
      </c>
      <c r="F246" s="33">
        <f>SUM(F248,F252,F256,F260,F264,F268,F271,F274)</f>
        <v>47319254.793300003</v>
      </c>
      <c r="G246" s="33">
        <f t="shared" ref="G246:N246" si="73">SUM(G248,G252,G256,G260,G264,G268,G271,G274)</f>
        <v>44839391.040000007</v>
      </c>
      <c r="H246" s="33">
        <f t="shared" si="73"/>
        <v>2479863.7533</v>
      </c>
      <c r="I246" s="33">
        <f t="shared" si="73"/>
        <v>50089992.024599999</v>
      </c>
      <c r="J246" s="33">
        <f t="shared" si="73"/>
        <v>46245550.078400001</v>
      </c>
      <c r="K246" s="33">
        <f t="shared" si="73"/>
        <v>3844441.9461999997</v>
      </c>
      <c r="L246" s="33">
        <f t="shared" si="73"/>
        <v>46087239.857300013</v>
      </c>
      <c r="M246" s="33">
        <f t="shared" si="73"/>
        <v>44477098.100200012</v>
      </c>
      <c r="N246" s="34">
        <f t="shared" si="73"/>
        <v>1610141.7571</v>
      </c>
    </row>
    <row r="247" spans="1:14" ht="14.25" customHeight="1" x14ac:dyDescent="0.3">
      <c r="A247" s="36"/>
      <c r="B247" s="40"/>
      <c r="C247" s="41"/>
      <c r="D247" s="41"/>
      <c r="E247" s="42" t="s">
        <v>25</v>
      </c>
      <c r="F247" s="43"/>
      <c r="G247" s="43"/>
      <c r="H247" s="43"/>
      <c r="I247" s="43"/>
      <c r="J247" s="43"/>
      <c r="K247" s="43"/>
      <c r="L247" s="43"/>
      <c r="M247" s="43"/>
      <c r="N247" s="44"/>
    </row>
    <row r="248" spans="1:14" ht="24.75" customHeight="1" x14ac:dyDescent="0.3">
      <c r="A248" s="36">
        <v>2910</v>
      </c>
      <c r="B248" s="40" t="s">
        <v>15</v>
      </c>
      <c r="C248" s="41">
        <v>1</v>
      </c>
      <c r="D248" s="41">
        <v>0</v>
      </c>
      <c r="E248" s="46" t="s">
        <v>166</v>
      </c>
      <c r="F248" s="43">
        <f>SUM(F250:F251)</f>
        <v>26585661.843600001</v>
      </c>
      <c r="G248" s="43">
        <f t="shared" ref="G248:N248" si="74">SUM(G250:G251)</f>
        <v>25667723.591000002</v>
      </c>
      <c r="H248" s="43">
        <f t="shared" si="74"/>
        <v>917938.25260000001</v>
      </c>
      <c r="I248" s="43">
        <f t="shared" si="74"/>
        <v>29475297.015099999</v>
      </c>
      <c r="J248" s="43">
        <f t="shared" si="74"/>
        <v>27162158.610399999</v>
      </c>
      <c r="K248" s="43">
        <f t="shared" si="74"/>
        <v>2313138.4046999998</v>
      </c>
      <c r="L248" s="43">
        <f t="shared" si="74"/>
        <v>27150867.801200002</v>
      </c>
      <c r="M248" s="43">
        <f t="shared" si="74"/>
        <v>25967646.704400003</v>
      </c>
      <c r="N248" s="44">
        <f t="shared" si="74"/>
        <v>1183221.0967999999</v>
      </c>
    </row>
    <row r="249" spans="1:14" s="45" customFormat="1" ht="10.5" customHeight="1" x14ac:dyDescent="0.3">
      <c r="A249" s="36"/>
      <c r="B249" s="40"/>
      <c r="C249" s="41"/>
      <c r="D249" s="41"/>
      <c r="E249" s="42" t="s">
        <v>39</v>
      </c>
      <c r="F249" s="43"/>
      <c r="G249" s="43"/>
      <c r="H249" s="43"/>
      <c r="I249" s="43"/>
      <c r="J249" s="43"/>
      <c r="K249" s="43"/>
      <c r="L249" s="43"/>
      <c r="M249" s="43"/>
      <c r="N249" s="44"/>
    </row>
    <row r="250" spans="1:14" ht="19.5" customHeight="1" x14ac:dyDescent="0.3">
      <c r="A250" s="36">
        <v>2911</v>
      </c>
      <c r="B250" s="40" t="s">
        <v>15</v>
      </c>
      <c r="C250" s="41">
        <v>1</v>
      </c>
      <c r="D250" s="41">
        <v>1</v>
      </c>
      <c r="E250" s="42" t="s">
        <v>167</v>
      </c>
      <c r="F250" s="43">
        <f>SUM(G250:H250)</f>
        <v>20452178.5436</v>
      </c>
      <c r="G250" s="43">
        <v>19535356.291000001</v>
      </c>
      <c r="H250" s="43">
        <v>916822.25260000001</v>
      </c>
      <c r="I250" s="43">
        <f>SUM(J250:K250)</f>
        <v>23212278.265099999</v>
      </c>
      <c r="J250" s="43">
        <v>20901000.860399999</v>
      </c>
      <c r="K250" s="43">
        <v>2311277.4046999998</v>
      </c>
      <c r="L250" s="43">
        <f>SUM(M250:N250)</f>
        <v>20890459.9122</v>
      </c>
      <c r="M250" s="43">
        <v>19708867.815400001</v>
      </c>
      <c r="N250" s="44">
        <v>1181592.0967999999</v>
      </c>
    </row>
    <row r="251" spans="1:14" ht="18" customHeight="1" x14ac:dyDescent="0.3">
      <c r="A251" s="36">
        <v>2912</v>
      </c>
      <c r="B251" s="40" t="s">
        <v>15</v>
      </c>
      <c r="C251" s="41">
        <v>1</v>
      </c>
      <c r="D251" s="41">
        <v>2</v>
      </c>
      <c r="E251" s="42" t="s">
        <v>209</v>
      </c>
      <c r="F251" s="43">
        <f>SUM(G251:H251)</f>
        <v>6133483.2999999998</v>
      </c>
      <c r="G251" s="43">
        <v>6132367.2999999998</v>
      </c>
      <c r="H251" s="43">
        <v>1116</v>
      </c>
      <c r="I251" s="43">
        <f>SUM(J251:K251)</f>
        <v>6263018.75</v>
      </c>
      <c r="J251" s="43">
        <v>6261157.75</v>
      </c>
      <c r="K251" s="43">
        <v>1861</v>
      </c>
      <c r="L251" s="43">
        <f>SUM(M251:N251)</f>
        <v>6260407.8890000004</v>
      </c>
      <c r="M251" s="43">
        <v>6258778.8890000004</v>
      </c>
      <c r="N251" s="44">
        <v>1629</v>
      </c>
    </row>
    <row r="252" spans="1:14" ht="16.5" customHeight="1" x14ac:dyDescent="0.3">
      <c r="A252" s="36">
        <v>2920</v>
      </c>
      <c r="B252" s="40" t="s">
        <v>15</v>
      </c>
      <c r="C252" s="41">
        <v>2</v>
      </c>
      <c r="D252" s="41">
        <v>0</v>
      </c>
      <c r="E252" s="42" t="s">
        <v>168</v>
      </c>
      <c r="F252" s="43">
        <f>SUM(F254:F255)</f>
        <v>10447352.4</v>
      </c>
      <c r="G252" s="43">
        <f t="shared" ref="G252:N252" si="75">SUM(G254:G255)</f>
        <v>10436402.4</v>
      </c>
      <c r="H252" s="43">
        <f t="shared" si="75"/>
        <v>10950</v>
      </c>
      <c r="I252" s="43">
        <f t="shared" si="75"/>
        <v>10009071.1962</v>
      </c>
      <c r="J252" s="43">
        <f t="shared" si="75"/>
        <v>9966444.9780000001</v>
      </c>
      <c r="K252" s="43">
        <f t="shared" si="75"/>
        <v>42626.218200000003</v>
      </c>
      <c r="L252" s="43">
        <f t="shared" si="75"/>
        <v>9949787.6839000005</v>
      </c>
      <c r="M252" s="43">
        <f t="shared" si="75"/>
        <v>9930166.0059000012</v>
      </c>
      <c r="N252" s="44">
        <f t="shared" si="75"/>
        <v>19621.678</v>
      </c>
    </row>
    <row r="253" spans="1:14" s="45" customFormat="1" ht="10.5" customHeight="1" x14ac:dyDescent="0.3">
      <c r="A253" s="36"/>
      <c r="B253" s="40"/>
      <c r="C253" s="41"/>
      <c r="D253" s="41"/>
      <c r="E253" s="42" t="s">
        <v>39</v>
      </c>
      <c r="F253" s="43"/>
      <c r="G253" s="43"/>
      <c r="H253" s="43"/>
      <c r="I253" s="43"/>
      <c r="J253" s="43"/>
      <c r="K253" s="43"/>
      <c r="L253" s="43"/>
      <c r="M253" s="43"/>
      <c r="N253" s="44"/>
    </row>
    <row r="254" spans="1:14" ht="17.25" customHeight="1" x14ac:dyDescent="0.3">
      <c r="A254" s="36">
        <v>2921</v>
      </c>
      <c r="B254" s="40" t="s">
        <v>15</v>
      </c>
      <c r="C254" s="41">
        <v>2</v>
      </c>
      <c r="D254" s="41">
        <v>1</v>
      </c>
      <c r="E254" s="42" t="s">
        <v>169</v>
      </c>
      <c r="F254" s="43">
        <f>SUM(G254:H254)</f>
        <v>10124739.300000001</v>
      </c>
      <c r="G254" s="43">
        <v>10124739.300000001</v>
      </c>
      <c r="H254" s="43">
        <v>0</v>
      </c>
      <c r="I254" s="43">
        <f>SUM(J254:K254)</f>
        <v>9616935.9299999997</v>
      </c>
      <c r="J254" s="43">
        <v>9616595.9299999997</v>
      </c>
      <c r="K254" s="43">
        <v>340</v>
      </c>
      <c r="L254" s="43">
        <f>SUM(M254:N254)</f>
        <v>9610367.0629000012</v>
      </c>
      <c r="M254" s="43">
        <v>9610148.0629000012</v>
      </c>
      <c r="N254" s="44">
        <v>219</v>
      </c>
    </row>
    <row r="255" spans="1:14" ht="19.5" customHeight="1" x14ac:dyDescent="0.3">
      <c r="A255" s="36">
        <v>2922</v>
      </c>
      <c r="B255" s="40" t="s">
        <v>15</v>
      </c>
      <c r="C255" s="41">
        <v>2</v>
      </c>
      <c r="D255" s="41">
        <v>2</v>
      </c>
      <c r="E255" s="42" t="s">
        <v>170</v>
      </c>
      <c r="F255" s="43">
        <f>SUM(G255:H255)</f>
        <v>322613.09999999998</v>
      </c>
      <c r="G255" s="43">
        <v>311663.09999999998</v>
      </c>
      <c r="H255" s="43">
        <v>10950</v>
      </c>
      <c r="I255" s="43">
        <f>SUM(J255:K255)</f>
        <v>392135.26620000001</v>
      </c>
      <c r="J255" s="43">
        <v>349849.04800000001</v>
      </c>
      <c r="K255" s="43">
        <v>42286.218200000003</v>
      </c>
      <c r="L255" s="43">
        <f>SUM(M255:N255)</f>
        <v>339420.62099999998</v>
      </c>
      <c r="M255" s="43">
        <v>320017.94299999997</v>
      </c>
      <c r="N255" s="44">
        <v>19402.678</v>
      </c>
    </row>
    <row r="256" spans="1:14" ht="28.5" customHeight="1" x14ac:dyDescent="0.3">
      <c r="A256" s="36">
        <v>2930</v>
      </c>
      <c r="B256" s="40" t="s">
        <v>15</v>
      </c>
      <c r="C256" s="41">
        <v>3</v>
      </c>
      <c r="D256" s="41">
        <v>0</v>
      </c>
      <c r="E256" s="46" t="s">
        <v>171</v>
      </c>
      <c r="F256" s="43">
        <f>SUM(F258:F259)</f>
        <v>3605</v>
      </c>
      <c r="G256" s="43">
        <f t="shared" ref="G256:N256" si="76">SUM(G258:G259)</f>
        <v>3605</v>
      </c>
      <c r="H256" s="43">
        <f t="shared" si="76"/>
        <v>0</v>
      </c>
      <c r="I256" s="43">
        <f t="shared" si="76"/>
        <v>5165</v>
      </c>
      <c r="J256" s="43">
        <f t="shared" si="76"/>
        <v>4365</v>
      </c>
      <c r="K256" s="43">
        <f t="shared" si="76"/>
        <v>800</v>
      </c>
      <c r="L256" s="43">
        <f t="shared" si="76"/>
        <v>3233.2</v>
      </c>
      <c r="M256" s="43">
        <f t="shared" si="76"/>
        <v>2433.1999999999998</v>
      </c>
      <c r="N256" s="44">
        <f t="shared" si="76"/>
        <v>800</v>
      </c>
    </row>
    <row r="257" spans="1:14" s="45" customFormat="1" ht="10.5" customHeight="1" x14ac:dyDescent="0.3">
      <c r="A257" s="36"/>
      <c r="B257" s="40"/>
      <c r="C257" s="41"/>
      <c r="D257" s="41"/>
      <c r="E257" s="42" t="s">
        <v>39</v>
      </c>
      <c r="F257" s="43"/>
      <c r="G257" s="43"/>
      <c r="H257" s="43"/>
      <c r="I257" s="43"/>
      <c r="J257" s="43"/>
      <c r="K257" s="43"/>
      <c r="L257" s="43"/>
      <c r="M257" s="43"/>
      <c r="N257" s="44"/>
    </row>
    <row r="258" spans="1:14" ht="16.5" customHeight="1" x14ac:dyDescent="0.3">
      <c r="A258" s="36">
        <v>2931</v>
      </c>
      <c r="B258" s="40" t="s">
        <v>15</v>
      </c>
      <c r="C258" s="41">
        <v>3</v>
      </c>
      <c r="D258" s="41">
        <v>1</v>
      </c>
      <c r="E258" s="42" t="s">
        <v>172</v>
      </c>
      <c r="F258" s="43">
        <f>SUM(G258:H258)</f>
        <v>500</v>
      </c>
      <c r="G258" s="43">
        <v>500</v>
      </c>
      <c r="H258" s="43">
        <v>0</v>
      </c>
      <c r="I258" s="43">
        <f>SUM(J258:K258)</f>
        <v>800</v>
      </c>
      <c r="J258" s="43">
        <v>800</v>
      </c>
      <c r="K258" s="43">
        <v>0</v>
      </c>
      <c r="L258" s="43">
        <f>SUM(M258:N258)</f>
        <v>300</v>
      </c>
      <c r="M258" s="43">
        <v>300</v>
      </c>
      <c r="N258" s="44">
        <v>0</v>
      </c>
    </row>
    <row r="259" spans="1:14" x14ac:dyDescent="0.3">
      <c r="A259" s="36">
        <v>2932</v>
      </c>
      <c r="B259" s="40" t="s">
        <v>15</v>
      </c>
      <c r="C259" s="41">
        <v>3</v>
      </c>
      <c r="D259" s="41">
        <v>2</v>
      </c>
      <c r="E259" s="42" t="s">
        <v>173</v>
      </c>
      <c r="F259" s="43">
        <f>SUM(G259:H259)</f>
        <v>3105</v>
      </c>
      <c r="G259" s="43">
        <v>3105</v>
      </c>
      <c r="H259" s="43">
        <v>0</v>
      </c>
      <c r="I259" s="43">
        <f>SUM(J259:K259)</f>
        <v>4365</v>
      </c>
      <c r="J259" s="43">
        <v>3565</v>
      </c>
      <c r="K259" s="43">
        <v>800</v>
      </c>
      <c r="L259" s="43">
        <f>SUM(M259:N259)</f>
        <v>2933.2</v>
      </c>
      <c r="M259" s="43">
        <v>2133.1999999999998</v>
      </c>
      <c r="N259" s="44">
        <v>800</v>
      </c>
    </row>
    <row r="260" spans="1:14" ht="16.5" customHeight="1" x14ac:dyDescent="0.3">
      <c r="A260" s="36">
        <v>2940</v>
      </c>
      <c r="B260" s="40" t="s">
        <v>15</v>
      </c>
      <c r="C260" s="41">
        <v>4</v>
      </c>
      <c r="D260" s="41">
        <v>0</v>
      </c>
      <c r="E260" s="46" t="s">
        <v>174</v>
      </c>
      <c r="F260" s="43">
        <f>SUM(F262:F263)</f>
        <v>93290</v>
      </c>
      <c r="G260" s="43">
        <f t="shared" ref="G260:N260" si="77">SUM(G262:G263)</f>
        <v>93290</v>
      </c>
      <c r="H260" s="43">
        <f t="shared" si="77"/>
        <v>0</v>
      </c>
      <c r="I260" s="43">
        <f t="shared" si="77"/>
        <v>90491.248000000007</v>
      </c>
      <c r="J260" s="43">
        <f t="shared" si="77"/>
        <v>90491.248000000007</v>
      </c>
      <c r="K260" s="43">
        <f t="shared" si="77"/>
        <v>0</v>
      </c>
      <c r="L260" s="43">
        <f t="shared" si="77"/>
        <v>74468.276599999997</v>
      </c>
      <c r="M260" s="43">
        <f t="shared" si="77"/>
        <v>74468.276599999997</v>
      </c>
      <c r="N260" s="44">
        <f t="shared" si="77"/>
        <v>0</v>
      </c>
    </row>
    <row r="261" spans="1:14" s="45" customFormat="1" ht="12.75" customHeight="1" x14ac:dyDescent="0.3">
      <c r="A261" s="36"/>
      <c r="B261" s="40"/>
      <c r="C261" s="41"/>
      <c r="D261" s="41"/>
      <c r="E261" s="42" t="s">
        <v>39</v>
      </c>
      <c r="F261" s="43"/>
      <c r="G261" s="43"/>
      <c r="H261" s="43"/>
      <c r="I261" s="43"/>
      <c r="J261" s="43"/>
      <c r="K261" s="43"/>
      <c r="L261" s="43"/>
      <c r="M261" s="43"/>
      <c r="N261" s="44"/>
    </row>
    <row r="262" spans="1:14" ht="18.75" customHeight="1" x14ac:dyDescent="0.3">
      <c r="A262" s="36">
        <v>2941</v>
      </c>
      <c r="B262" s="40" t="s">
        <v>15</v>
      </c>
      <c r="C262" s="41">
        <v>4</v>
      </c>
      <c r="D262" s="41">
        <v>1</v>
      </c>
      <c r="E262" s="42" t="s">
        <v>175</v>
      </c>
      <c r="F262" s="43">
        <f>SUM(G262:H262)</f>
        <v>93290</v>
      </c>
      <c r="G262" s="43">
        <v>93290</v>
      </c>
      <c r="H262" s="43">
        <v>0</v>
      </c>
      <c r="I262" s="43">
        <f>SUM(J262:K262)</f>
        <v>90491.248000000007</v>
      </c>
      <c r="J262" s="43">
        <v>90491.248000000007</v>
      </c>
      <c r="K262" s="43">
        <v>0</v>
      </c>
      <c r="L262" s="43">
        <f>SUM(M262:N262)</f>
        <v>74468.276599999997</v>
      </c>
      <c r="M262" s="43">
        <v>74468.276599999997</v>
      </c>
      <c r="N262" s="44">
        <v>0</v>
      </c>
    </row>
    <row r="263" spans="1:14" ht="16.5" customHeight="1" x14ac:dyDescent="0.3">
      <c r="A263" s="36">
        <v>2942</v>
      </c>
      <c r="B263" s="40" t="s">
        <v>15</v>
      </c>
      <c r="C263" s="41">
        <v>4</v>
      </c>
      <c r="D263" s="41">
        <v>2</v>
      </c>
      <c r="E263" s="42" t="s">
        <v>176</v>
      </c>
      <c r="F263" s="43">
        <f>SUM(G263:H263)</f>
        <v>0</v>
      </c>
      <c r="G263" s="43">
        <v>0</v>
      </c>
      <c r="H263" s="43">
        <v>0</v>
      </c>
      <c r="I263" s="43">
        <f>SUM(J263:K263)</f>
        <v>0</v>
      </c>
      <c r="J263" s="43">
        <v>0</v>
      </c>
      <c r="K263" s="43">
        <v>0</v>
      </c>
      <c r="L263" s="43">
        <f>SUM(M263:N263)</f>
        <v>0</v>
      </c>
      <c r="M263" s="43">
        <v>0</v>
      </c>
      <c r="N263" s="44">
        <v>0</v>
      </c>
    </row>
    <row r="264" spans="1:14" ht="15.75" customHeight="1" x14ac:dyDescent="0.3">
      <c r="A264" s="36">
        <v>2950</v>
      </c>
      <c r="B264" s="40" t="s">
        <v>15</v>
      </c>
      <c r="C264" s="41">
        <v>5</v>
      </c>
      <c r="D264" s="41">
        <v>0</v>
      </c>
      <c r="E264" s="46" t="s">
        <v>177</v>
      </c>
      <c r="F264" s="43">
        <f>SUM(F266:F267)</f>
        <v>8561648.1490000002</v>
      </c>
      <c r="G264" s="43">
        <f t="shared" ref="G264:N264" si="78">SUM(G266:G267)</f>
        <v>8449254.3489999995</v>
      </c>
      <c r="H264" s="43">
        <f t="shared" si="78"/>
        <v>112393.8</v>
      </c>
      <c r="I264" s="43">
        <f t="shared" si="78"/>
        <v>9003784.243999999</v>
      </c>
      <c r="J264" s="43">
        <f t="shared" si="78"/>
        <v>8577308.6539999992</v>
      </c>
      <c r="K264" s="43">
        <f t="shared" si="78"/>
        <v>426475.59</v>
      </c>
      <c r="L264" s="43">
        <f t="shared" si="78"/>
        <v>8492527.9304000009</v>
      </c>
      <c r="M264" s="43">
        <f t="shared" si="78"/>
        <v>8304585.3072000006</v>
      </c>
      <c r="N264" s="44">
        <f t="shared" si="78"/>
        <v>187942.6232</v>
      </c>
    </row>
    <row r="265" spans="1:14" s="45" customFormat="1" ht="10.5" customHeight="1" x14ac:dyDescent="0.3">
      <c r="A265" s="36"/>
      <c r="B265" s="40"/>
      <c r="C265" s="41"/>
      <c r="D265" s="41"/>
      <c r="E265" s="42" t="s">
        <v>39</v>
      </c>
      <c r="F265" s="43"/>
      <c r="G265" s="43"/>
      <c r="H265" s="43"/>
      <c r="I265" s="43"/>
      <c r="J265" s="43"/>
      <c r="K265" s="43"/>
      <c r="L265" s="43"/>
      <c r="M265" s="43"/>
      <c r="N265" s="44"/>
    </row>
    <row r="266" spans="1:14" x14ac:dyDescent="0.3">
      <c r="A266" s="36">
        <v>2951</v>
      </c>
      <c r="B266" s="40" t="s">
        <v>15</v>
      </c>
      <c r="C266" s="41">
        <v>5</v>
      </c>
      <c r="D266" s="41">
        <v>1</v>
      </c>
      <c r="E266" s="42" t="s">
        <v>178</v>
      </c>
      <c r="F266" s="43">
        <f>SUM(G266:H266)</f>
        <v>8561648.1490000002</v>
      </c>
      <c r="G266" s="43">
        <v>8449254.3489999995</v>
      </c>
      <c r="H266" s="43">
        <v>112393.8</v>
      </c>
      <c r="I266" s="43">
        <f>SUM(J266:K266)</f>
        <v>9003784.243999999</v>
      </c>
      <c r="J266" s="43">
        <v>8577308.6539999992</v>
      </c>
      <c r="K266" s="43">
        <v>426475.59</v>
      </c>
      <c r="L266" s="43">
        <f>SUM(M266:N266)</f>
        <v>8492527.9304000009</v>
      </c>
      <c r="M266" s="43">
        <v>8304585.3072000006</v>
      </c>
      <c r="N266" s="44">
        <v>187942.6232</v>
      </c>
    </row>
    <row r="267" spans="1:14" ht="16.5" customHeight="1" x14ac:dyDescent="0.3">
      <c r="A267" s="36">
        <v>2952</v>
      </c>
      <c r="B267" s="40" t="s">
        <v>15</v>
      </c>
      <c r="C267" s="41">
        <v>5</v>
      </c>
      <c r="D267" s="41">
        <v>2</v>
      </c>
      <c r="E267" s="42" t="s">
        <v>179</v>
      </c>
      <c r="F267" s="43">
        <f>SUM(G267:H267)</f>
        <v>0</v>
      </c>
      <c r="G267" s="43">
        <v>0</v>
      </c>
      <c r="H267" s="43">
        <v>0</v>
      </c>
      <c r="I267" s="43">
        <f>SUM(J267:K267)</f>
        <v>0</v>
      </c>
      <c r="J267" s="43">
        <v>0</v>
      </c>
      <c r="K267" s="43">
        <v>0</v>
      </c>
      <c r="L267" s="43">
        <f>SUM(M267:N267)</f>
        <v>0</v>
      </c>
      <c r="M267" s="43">
        <v>0</v>
      </c>
      <c r="N267" s="44">
        <v>0</v>
      </c>
    </row>
    <row r="268" spans="1:14" ht="17.25" customHeight="1" x14ac:dyDescent="0.3">
      <c r="A268" s="36">
        <v>2960</v>
      </c>
      <c r="B268" s="40" t="s">
        <v>15</v>
      </c>
      <c r="C268" s="41">
        <v>6</v>
      </c>
      <c r="D268" s="41">
        <v>0</v>
      </c>
      <c r="E268" s="46" t="s">
        <v>180</v>
      </c>
      <c r="F268" s="43">
        <f>SUM(F270)</f>
        <v>1529183.7</v>
      </c>
      <c r="G268" s="43">
        <f t="shared" ref="G268:N268" si="79">SUM(G270)</f>
        <v>118403.70000000001</v>
      </c>
      <c r="H268" s="43">
        <f t="shared" si="79"/>
        <v>1410780</v>
      </c>
      <c r="I268" s="43">
        <f t="shared" si="79"/>
        <v>1345092.824</v>
      </c>
      <c r="J268" s="43">
        <f t="shared" si="79"/>
        <v>371706.58799999999</v>
      </c>
      <c r="K268" s="43">
        <f t="shared" si="79"/>
        <v>973386.23600000003</v>
      </c>
      <c r="L268" s="43">
        <f t="shared" si="79"/>
        <v>299256.14500000002</v>
      </c>
      <c r="M268" s="43">
        <f t="shared" si="79"/>
        <v>133630.96100000001</v>
      </c>
      <c r="N268" s="44">
        <f t="shared" si="79"/>
        <v>165625.18400000001</v>
      </c>
    </row>
    <row r="269" spans="1:14" s="45" customFormat="1" ht="14.25" customHeight="1" x14ac:dyDescent="0.3">
      <c r="A269" s="36"/>
      <c r="B269" s="40"/>
      <c r="C269" s="41"/>
      <c r="D269" s="41"/>
      <c r="E269" s="42" t="s">
        <v>39</v>
      </c>
      <c r="F269" s="43"/>
      <c r="G269" s="43"/>
      <c r="H269" s="43"/>
      <c r="I269" s="43"/>
      <c r="J269" s="43"/>
      <c r="K269" s="43"/>
      <c r="L269" s="43"/>
      <c r="M269" s="43"/>
      <c r="N269" s="44"/>
    </row>
    <row r="270" spans="1:14" ht="16.5" customHeight="1" x14ac:dyDescent="0.3">
      <c r="A270" s="36">
        <v>2961</v>
      </c>
      <c r="B270" s="40" t="s">
        <v>15</v>
      </c>
      <c r="C270" s="41">
        <v>6</v>
      </c>
      <c r="D270" s="41">
        <v>1</v>
      </c>
      <c r="E270" s="42" t="s">
        <v>180</v>
      </c>
      <c r="F270" s="43">
        <f>SUM(G270:H270)</f>
        <v>1529183.7</v>
      </c>
      <c r="G270" s="43">
        <v>118403.70000000001</v>
      </c>
      <c r="H270" s="43">
        <v>1410780</v>
      </c>
      <c r="I270" s="43">
        <f>SUM(J270:K270)</f>
        <v>1345092.824</v>
      </c>
      <c r="J270" s="43">
        <v>371706.58799999999</v>
      </c>
      <c r="K270" s="43">
        <v>973386.23600000003</v>
      </c>
      <c r="L270" s="43">
        <f>SUM(M270:N270)</f>
        <v>299256.14500000002</v>
      </c>
      <c r="M270" s="43">
        <v>133630.96100000001</v>
      </c>
      <c r="N270" s="44">
        <v>165625.18400000001</v>
      </c>
    </row>
    <row r="271" spans="1:14" ht="26.25" customHeight="1" x14ac:dyDescent="0.3">
      <c r="A271" s="36">
        <v>2970</v>
      </c>
      <c r="B271" s="40" t="s">
        <v>15</v>
      </c>
      <c r="C271" s="41">
        <v>7</v>
      </c>
      <c r="D271" s="41">
        <v>0</v>
      </c>
      <c r="E271" s="46" t="s">
        <v>181</v>
      </c>
      <c r="F271" s="43">
        <f>SUM(F273)</f>
        <v>0</v>
      </c>
      <c r="G271" s="43">
        <f t="shared" ref="G271:N271" si="80">SUM(G273)</f>
        <v>0</v>
      </c>
      <c r="H271" s="43">
        <f t="shared" si="80"/>
        <v>0</v>
      </c>
      <c r="I271" s="43">
        <f t="shared" si="80"/>
        <v>0</v>
      </c>
      <c r="J271" s="43">
        <f t="shared" si="80"/>
        <v>0</v>
      </c>
      <c r="K271" s="43">
        <f t="shared" si="80"/>
        <v>0</v>
      </c>
      <c r="L271" s="43">
        <f t="shared" si="80"/>
        <v>0</v>
      </c>
      <c r="M271" s="43">
        <f t="shared" si="80"/>
        <v>0</v>
      </c>
      <c r="N271" s="44">
        <f t="shared" si="80"/>
        <v>0</v>
      </c>
    </row>
    <row r="272" spans="1:14" s="45" customFormat="1" ht="18" customHeight="1" x14ac:dyDescent="0.3">
      <c r="A272" s="36"/>
      <c r="B272" s="40"/>
      <c r="C272" s="41"/>
      <c r="D272" s="41"/>
      <c r="E272" s="42" t="s">
        <v>39</v>
      </c>
      <c r="F272" s="43"/>
      <c r="G272" s="43"/>
      <c r="H272" s="43"/>
      <c r="I272" s="43"/>
      <c r="J272" s="43"/>
      <c r="K272" s="43"/>
      <c r="L272" s="43"/>
      <c r="M272" s="43"/>
      <c r="N272" s="44"/>
    </row>
    <row r="273" spans="1:14" ht="27.75" customHeight="1" x14ac:dyDescent="0.3">
      <c r="A273" s="36">
        <v>2971</v>
      </c>
      <c r="B273" s="40" t="s">
        <v>15</v>
      </c>
      <c r="C273" s="41">
        <v>7</v>
      </c>
      <c r="D273" s="41">
        <v>1</v>
      </c>
      <c r="E273" s="42" t="s">
        <v>181</v>
      </c>
      <c r="F273" s="43">
        <f>SUM(G273:H273)</f>
        <v>0</v>
      </c>
      <c r="G273" s="43">
        <v>0</v>
      </c>
      <c r="H273" s="43">
        <v>0</v>
      </c>
      <c r="I273" s="43">
        <f>SUM(J273:K273)</f>
        <v>0</v>
      </c>
      <c r="J273" s="43">
        <v>0</v>
      </c>
      <c r="K273" s="43">
        <v>0</v>
      </c>
      <c r="L273" s="43">
        <f>SUM(M273:N273)</f>
        <v>0</v>
      </c>
      <c r="M273" s="43">
        <v>0</v>
      </c>
      <c r="N273" s="44">
        <v>0</v>
      </c>
    </row>
    <row r="274" spans="1:14" ht="15.75" customHeight="1" x14ac:dyDescent="0.3">
      <c r="A274" s="36">
        <v>2980</v>
      </c>
      <c r="B274" s="40" t="s">
        <v>15</v>
      </c>
      <c r="C274" s="41">
        <v>8</v>
      </c>
      <c r="D274" s="41">
        <v>0</v>
      </c>
      <c r="E274" s="46" t="s">
        <v>182</v>
      </c>
      <c r="F274" s="43">
        <f>SUM(F276)</f>
        <v>98513.700700000001</v>
      </c>
      <c r="G274" s="43">
        <f t="shared" ref="G274:N274" si="81">SUM(G276)</f>
        <v>70712</v>
      </c>
      <c r="H274" s="43">
        <f t="shared" si="81"/>
        <v>27801.700700000001</v>
      </c>
      <c r="I274" s="43">
        <f t="shared" si="81"/>
        <v>161090.49729999999</v>
      </c>
      <c r="J274" s="43">
        <f t="shared" si="81"/>
        <v>73075</v>
      </c>
      <c r="K274" s="43">
        <f t="shared" si="81"/>
        <v>88015.497300000003</v>
      </c>
      <c r="L274" s="43">
        <f t="shared" si="81"/>
        <v>117098.8202</v>
      </c>
      <c r="M274" s="43">
        <f t="shared" si="81"/>
        <v>64167.645100000002</v>
      </c>
      <c r="N274" s="44">
        <f t="shared" si="81"/>
        <v>52931.1751</v>
      </c>
    </row>
    <row r="275" spans="1:14" s="45" customFormat="1" ht="15" customHeight="1" x14ac:dyDescent="0.3">
      <c r="A275" s="36"/>
      <c r="B275" s="40"/>
      <c r="C275" s="41"/>
      <c r="D275" s="41"/>
      <c r="E275" s="42" t="s">
        <v>39</v>
      </c>
      <c r="F275" s="43"/>
      <c r="G275" s="43"/>
      <c r="H275" s="43"/>
      <c r="I275" s="43"/>
      <c r="J275" s="43"/>
      <c r="K275" s="43"/>
      <c r="L275" s="43"/>
      <c r="M275" s="43"/>
      <c r="N275" s="44"/>
    </row>
    <row r="276" spans="1:14" ht="23.25" customHeight="1" x14ac:dyDescent="0.3">
      <c r="A276" s="36">
        <v>2981</v>
      </c>
      <c r="B276" s="40" t="s">
        <v>15</v>
      </c>
      <c r="C276" s="41">
        <v>8</v>
      </c>
      <c r="D276" s="41">
        <v>1</v>
      </c>
      <c r="E276" s="42" t="s">
        <v>182</v>
      </c>
      <c r="F276" s="43">
        <f>SUM(G276:H276)</f>
        <v>98513.700700000001</v>
      </c>
      <c r="G276" s="43">
        <v>70712</v>
      </c>
      <c r="H276" s="43">
        <v>27801.700700000001</v>
      </c>
      <c r="I276" s="43">
        <f>SUM(J276:K276)</f>
        <v>161090.49729999999</v>
      </c>
      <c r="J276" s="43">
        <v>73075</v>
      </c>
      <c r="K276" s="43">
        <v>88015.497300000003</v>
      </c>
      <c r="L276" s="43">
        <f>SUM(M276:N276)</f>
        <v>117098.8202</v>
      </c>
      <c r="M276" s="43">
        <v>64167.645100000002</v>
      </c>
      <c r="N276" s="44">
        <v>52931.1751</v>
      </c>
    </row>
    <row r="277" spans="1:14" s="48" customFormat="1" ht="44.25" customHeight="1" x14ac:dyDescent="0.2">
      <c r="A277" s="47">
        <v>3000</v>
      </c>
      <c r="B277" s="37" t="s">
        <v>16</v>
      </c>
      <c r="C277" s="38">
        <v>0</v>
      </c>
      <c r="D277" s="38">
        <v>0</v>
      </c>
      <c r="E277" s="32" t="s">
        <v>210</v>
      </c>
      <c r="F277" s="33">
        <f>SUM(F279,F283,F286,F289,F292,F295,F298,F301,F305)</f>
        <v>3662980.0439999998</v>
      </c>
      <c r="G277" s="33">
        <f t="shared" ref="G277:N277" si="82">SUM(G279,G283,G286,G289,G292,G295,G298,G301,G305)</f>
        <v>3662980.0439999998</v>
      </c>
      <c r="H277" s="33">
        <f t="shared" si="82"/>
        <v>0</v>
      </c>
      <c r="I277" s="33">
        <f t="shared" si="82"/>
        <v>3822439.5120000001</v>
      </c>
      <c r="J277" s="33">
        <f t="shared" si="82"/>
        <v>3814574.8119999999</v>
      </c>
      <c r="K277" s="33">
        <f t="shared" si="82"/>
        <v>7864.7</v>
      </c>
      <c r="L277" s="33">
        <f t="shared" si="82"/>
        <v>3025886.1039999998</v>
      </c>
      <c r="M277" s="33">
        <f t="shared" si="82"/>
        <v>3019009.5565999998</v>
      </c>
      <c r="N277" s="34">
        <f t="shared" si="82"/>
        <v>6876.5474000000004</v>
      </c>
    </row>
    <row r="278" spans="1:14" ht="19.5" customHeight="1" x14ac:dyDescent="0.3">
      <c r="A278" s="36"/>
      <c r="B278" s="40"/>
      <c r="C278" s="41"/>
      <c r="D278" s="41"/>
      <c r="E278" s="42" t="s">
        <v>25</v>
      </c>
      <c r="F278" s="43"/>
      <c r="G278" s="43"/>
      <c r="H278" s="43"/>
      <c r="I278" s="43"/>
      <c r="J278" s="43"/>
      <c r="K278" s="43"/>
      <c r="L278" s="43"/>
      <c r="M278" s="43"/>
      <c r="N278" s="44"/>
    </row>
    <row r="279" spans="1:14" ht="18" customHeight="1" x14ac:dyDescent="0.3">
      <c r="A279" s="36">
        <v>3010</v>
      </c>
      <c r="B279" s="40" t="s">
        <v>16</v>
      </c>
      <c r="C279" s="41">
        <v>1</v>
      </c>
      <c r="D279" s="41">
        <v>0</v>
      </c>
      <c r="E279" s="46" t="s">
        <v>183</v>
      </c>
      <c r="F279" s="43">
        <f>SUM(F281:F282)</f>
        <v>4200</v>
      </c>
      <c r="G279" s="43">
        <f t="shared" ref="G279:N279" si="83">SUM(G281:G282)</f>
        <v>4200</v>
      </c>
      <c r="H279" s="43">
        <f t="shared" si="83"/>
        <v>0</v>
      </c>
      <c r="I279" s="43">
        <f t="shared" si="83"/>
        <v>3809</v>
      </c>
      <c r="J279" s="43">
        <f t="shared" si="83"/>
        <v>3809</v>
      </c>
      <c r="K279" s="43">
        <f t="shared" si="83"/>
        <v>0</v>
      </c>
      <c r="L279" s="43">
        <f t="shared" si="83"/>
        <v>3464</v>
      </c>
      <c r="M279" s="43">
        <f t="shared" si="83"/>
        <v>3464</v>
      </c>
      <c r="N279" s="44">
        <f t="shared" si="83"/>
        <v>0</v>
      </c>
    </row>
    <row r="280" spans="1:14" s="45" customFormat="1" ht="16.5" customHeight="1" x14ac:dyDescent="0.3">
      <c r="A280" s="36"/>
      <c r="B280" s="40"/>
      <c r="C280" s="41"/>
      <c r="D280" s="41"/>
      <c r="E280" s="42" t="s">
        <v>39</v>
      </c>
      <c r="F280" s="43"/>
      <c r="G280" s="43"/>
      <c r="H280" s="43"/>
      <c r="I280" s="43"/>
      <c r="J280" s="43"/>
      <c r="K280" s="43"/>
      <c r="L280" s="43"/>
      <c r="M280" s="43"/>
      <c r="N280" s="44"/>
    </row>
    <row r="281" spans="1:14" ht="18.75" customHeight="1" x14ac:dyDescent="0.3">
      <c r="A281" s="36">
        <v>3011</v>
      </c>
      <c r="B281" s="40" t="s">
        <v>16</v>
      </c>
      <c r="C281" s="41">
        <v>1</v>
      </c>
      <c r="D281" s="41">
        <v>1</v>
      </c>
      <c r="E281" s="42" t="s">
        <v>184</v>
      </c>
      <c r="F281" s="43">
        <f>SUM(G281:H281)</f>
        <v>4200</v>
      </c>
      <c r="G281" s="43">
        <v>4200</v>
      </c>
      <c r="H281" s="43">
        <v>0</v>
      </c>
      <c r="I281" s="43">
        <f>SUM(J281:K281)</f>
        <v>3809</v>
      </c>
      <c r="J281" s="43">
        <v>3809</v>
      </c>
      <c r="K281" s="43">
        <v>0</v>
      </c>
      <c r="L281" s="43">
        <f>SUM(M281:N281)</f>
        <v>3464</v>
      </c>
      <c r="M281" s="43">
        <v>3464</v>
      </c>
      <c r="N281" s="44">
        <v>0</v>
      </c>
    </row>
    <row r="282" spans="1:14" ht="17.25" customHeight="1" x14ac:dyDescent="0.3">
      <c r="A282" s="36">
        <v>3012</v>
      </c>
      <c r="B282" s="40" t="s">
        <v>16</v>
      </c>
      <c r="C282" s="41">
        <v>1</v>
      </c>
      <c r="D282" s="41">
        <v>2</v>
      </c>
      <c r="E282" s="42" t="s">
        <v>185</v>
      </c>
      <c r="F282" s="43">
        <f>SUM(G282:H282)</f>
        <v>0</v>
      </c>
      <c r="G282" s="43">
        <v>0</v>
      </c>
      <c r="H282" s="43">
        <v>0</v>
      </c>
      <c r="I282" s="43">
        <f>SUM(J282:K282)</f>
        <v>0</v>
      </c>
      <c r="J282" s="43">
        <v>0</v>
      </c>
      <c r="K282" s="43">
        <v>0</v>
      </c>
      <c r="L282" s="43">
        <f>SUM(M282:N282)</f>
        <v>0</v>
      </c>
      <c r="M282" s="43">
        <v>0</v>
      </c>
      <c r="N282" s="44">
        <v>0</v>
      </c>
    </row>
    <row r="283" spans="1:14" ht="15" customHeight="1" x14ac:dyDescent="0.3">
      <c r="A283" s="36">
        <v>3020</v>
      </c>
      <c r="B283" s="40" t="s">
        <v>16</v>
      </c>
      <c r="C283" s="41">
        <v>2</v>
      </c>
      <c r="D283" s="41">
        <v>0</v>
      </c>
      <c r="E283" s="46" t="s">
        <v>186</v>
      </c>
      <c r="F283" s="43">
        <f>SUM(F285)</f>
        <v>5770</v>
      </c>
      <c r="G283" s="43">
        <f t="shared" ref="G283:N283" si="84">SUM(G285)</f>
        <v>5770</v>
      </c>
      <c r="H283" s="43">
        <f t="shared" si="84"/>
        <v>0</v>
      </c>
      <c r="I283" s="43">
        <f t="shared" si="84"/>
        <v>4456.7529999999997</v>
      </c>
      <c r="J283" s="43">
        <f t="shared" si="84"/>
        <v>4456.7529999999997</v>
      </c>
      <c r="K283" s="43">
        <f t="shared" si="84"/>
        <v>0</v>
      </c>
      <c r="L283" s="43">
        <f t="shared" si="84"/>
        <v>3915.6750999999999</v>
      </c>
      <c r="M283" s="43">
        <f t="shared" si="84"/>
        <v>3915.6750999999999</v>
      </c>
      <c r="N283" s="44">
        <f t="shared" si="84"/>
        <v>0</v>
      </c>
    </row>
    <row r="284" spans="1:14" s="45" customFormat="1" ht="10.5" customHeight="1" x14ac:dyDescent="0.3">
      <c r="A284" s="36"/>
      <c r="B284" s="40"/>
      <c r="C284" s="41"/>
      <c r="D284" s="41"/>
      <c r="E284" s="42" t="s">
        <v>39</v>
      </c>
      <c r="F284" s="43"/>
      <c r="G284" s="43"/>
      <c r="H284" s="43"/>
      <c r="I284" s="43"/>
      <c r="J284" s="43"/>
      <c r="K284" s="43"/>
      <c r="L284" s="43"/>
      <c r="M284" s="43"/>
      <c r="N284" s="44"/>
    </row>
    <row r="285" spans="1:14" ht="15.75" customHeight="1" x14ac:dyDescent="0.3">
      <c r="A285" s="36">
        <v>3021</v>
      </c>
      <c r="B285" s="40" t="s">
        <v>16</v>
      </c>
      <c r="C285" s="41">
        <v>2</v>
      </c>
      <c r="D285" s="41">
        <v>1</v>
      </c>
      <c r="E285" s="42" t="s">
        <v>186</v>
      </c>
      <c r="F285" s="43">
        <f>SUM(G285:H285)</f>
        <v>5770</v>
      </c>
      <c r="G285" s="43">
        <v>5770</v>
      </c>
      <c r="H285" s="43">
        <v>0</v>
      </c>
      <c r="I285" s="43">
        <f>SUM(J285:K285)</f>
        <v>4456.7529999999997</v>
      </c>
      <c r="J285" s="43">
        <v>4456.7529999999997</v>
      </c>
      <c r="K285" s="43">
        <v>0</v>
      </c>
      <c r="L285" s="43">
        <f>SUM(M285:N285)</f>
        <v>3915.6750999999999</v>
      </c>
      <c r="M285" s="43">
        <v>3915.6750999999999</v>
      </c>
      <c r="N285" s="44">
        <v>0</v>
      </c>
    </row>
    <row r="286" spans="1:14" ht="14.25" customHeight="1" x14ac:dyDescent="0.3">
      <c r="A286" s="36">
        <v>3030</v>
      </c>
      <c r="B286" s="40" t="s">
        <v>16</v>
      </c>
      <c r="C286" s="41">
        <v>3</v>
      </c>
      <c r="D286" s="41">
        <v>0</v>
      </c>
      <c r="E286" s="46" t="s">
        <v>187</v>
      </c>
      <c r="F286" s="43">
        <f>SUM(F288)</f>
        <v>47759</v>
      </c>
      <c r="G286" s="43">
        <f t="shared" ref="G286:N286" si="85">SUM(G288)</f>
        <v>47759</v>
      </c>
      <c r="H286" s="43">
        <f t="shared" si="85"/>
        <v>0</v>
      </c>
      <c r="I286" s="43">
        <f t="shared" si="85"/>
        <v>54884.324999999997</v>
      </c>
      <c r="J286" s="43">
        <f t="shared" si="85"/>
        <v>54884.324999999997</v>
      </c>
      <c r="K286" s="43">
        <f t="shared" si="85"/>
        <v>0</v>
      </c>
      <c r="L286" s="43">
        <f t="shared" si="85"/>
        <v>43029.627999999997</v>
      </c>
      <c r="M286" s="43">
        <f t="shared" si="85"/>
        <v>43029.627999999997</v>
      </c>
      <c r="N286" s="44">
        <f t="shared" si="85"/>
        <v>0</v>
      </c>
    </row>
    <row r="287" spans="1:14" s="45" customFormat="1" x14ac:dyDescent="0.3">
      <c r="A287" s="36"/>
      <c r="B287" s="40"/>
      <c r="C287" s="41"/>
      <c r="D287" s="41"/>
      <c r="E287" s="42" t="s">
        <v>39</v>
      </c>
      <c r="F287" s="43"/>
      <c r="G287" s="43"/>
      <c r="H287" s="43"/>
      <c r="I287" s="43"/>
      <c r="J287" s="43"/>
      <c r="K287" s="43"/>
      <c r="L287" s="43"/>
      <c r="M287" s="43"/>
      <c r="N287" s="44"/>
    </row>
    <row r="288" spans="1:14" s="45" customFormat="1" x14ac:dyDescent="0.3">
      <c r="A288" s="36">
        <v>3031</v>
      </c>
      <c r="B288" s="40" t="s">
        <v>16</v>
      </c>
      <c r="C288" s="41">
        <v>3</v>
      </c>
      <c r="D288" s="41" t="s">
        <v>3</v>
      </c>
      <c r="E288" s="42" t="s">
        <v>187</v>
      </c>
      <c r="F288" s="43">
        <f>SUM(G288:H288)</f>
        <v>47759</v>
      </c>
      <c r="G288" s="43">
        <v>47759</v>
      </c>
      <c r="H288" s="43">
        <v>0</v>
      </c>
      <c r="I288" s="43">
        <f>SUM(J288:K288)</f>
        <v>54884.324999999997</v>
      </c>
      <c r="J288" s="43">
        <v>54884.324999999997</v>
      </c>
      <c r="K288" s="43">
        <v>0</v>
      </c>
      <c r="L288" s="43">
        <f>SUM(M288:N288)</f>
        <v>43029.627999999997</v>
      </c>
      <c r="M288" s="43">
        <v>43029.627999999997</v>
      </c>
      <c r="N288" s="44">
        <v>0</v>
      </c>
    </row>
    <row r="289" spans="1:14" ht="18" customHeight="1" x14ac:dyDescent="0.3">
      <c r="A289" s="36">
        <v>3040</v>
      </c>
      <c r="B289" s="40" t="s">
        <v>16</v>
      </c>
      <c r="C289" s="41">
        <v>4</v>
      </c>
      <c r="D289" s="41">
        <v>0</v>
      </c>
      <c r="E289" s="46" t="s">
        <v>188</v>
      </c>
      <c r="F289" s="43">
        <f>SUM(F291)</f>
        <v>95097.8</v>
      </c>
      <c r="G289" s="43">
        <f t="shared" ref="G289:N289" si="86">SUM(G291)</f>
        <v>95097.8</v>
      </c>
      <c r="H289" s="43">
        <f t="shared" si="86"/>
        <v>0</v>
      </c>
      <c r="I289" s="43">
        <f t="shared" si="86"/>
        <v>111686.39999999999</v>
      </c>
      <c r="J289" s="43">
        <f t="shared" si="86"/>
        <v>106754.4</v>
      </c>
      <c r="K289" s="43">
        <f t="shared" si="86"/>
        <v>4932</v>
      </c>
      <c r="L289" s="43">
        <f t="shared" si="86"/>
        <v>85279.131600000008</v>
      </c>
      <c r="M289" s="43">
        <f t="shared" si="86"/>
        <v>80697.705600000001</v>
      </c>
      <c r="N289" s="44">
        <f t="shared" si="86"/>
        <v>4581.4260000000004</v>
      </c>
    </row>
    <row r="290" spans="1:14" s="45" customFormat="1" ht="10.5" customHeight="1" x14ac:dyDescent="0.3">
      <c r="A290" s="36"/>
      <c r="B290" s="40"/>
      <c r="C290" s="41"/>
      <c r="D290" s="41"/>
      <c r="E290" s="42" t="s">
        <v>39</v>
      </c>
      <c r="F290" s="43"/>
      <c r="G290" s="43"/>
      <c r="H290" s="43"/>
      <c r="I290" s="43"/>
      <c r="J290" s="43"/>
      <c r="K290" s="43"/>
      <c r="L290" s="43"/>
      <c r="M290" s="43"/>
      <c r="N290" s="44"/>
    </row>
    <row r="291" spans="1:14" ht="16.5" customHeight="1" x14ac:dyDescent="0.3">
      <c r="A291" s="36">
        <v>3041</v>
      </c>
      <c r="B291" s="40" t="s">
        <v>16</v>
      </c>
      <c r="C291" s="41">
        <v>4</v>
      </c>
      <c r="D291" s="41">
        <v>1</v>
      </c>
      <c r="E291" s="42" t="s">
        <v>188</v>
      </c>
      <c r="F291" s="43">
        <f>SUM(G291:H291)</f>
        <v>95097.8</v>
      </c>
      <c r="G291" s="43">
        <v>95097.8</v>
      </c>
      <c r="H291" s="43">
        <v>0</v>
      </c>
      <c r="I291" s="43">
        <f>SUM(J291:K291)</f>
        <v>111686.39999999999</v>
      </c>
      <c r="J291" s="43">
        <v>106754.4</v>
      </c>
      <c r="K291" s="43">
        <v>4932</v>
      </c>
      <c r="L291" s="43">
        <f>SUM(M291:N291)</f>
        <v>85279.131600000008</v>
      </c>
      <c r="M291" s="43">
        <v>80697.705600000001</v>
      </c>
      <c r="N291" s="44">
        <v>4581.4260000000004</v>
      </c>
    </row>
    <row r="292" spans="1:14" ht="12" customHeight="1" x14ac:dyDescent="0.3">
      <c r="A292" s="36">
        <v>3050</v>
      </c>
      <c r="B292" s="40" t="s">
        <v>16</v>
      </c>
      <c r="C292" s="41">
        <v>5</v>
      </c>
      <c r="D292" s="41">
        <v>0</v>
      </c>
      <c r="E292" s="46" t="s">
        <v>189</v>
      </c>
      <c r="F292" s="43">
        <f>SUM(F294)</f>
        <v>0</v>
      </c>
      <c r="G292" s="43">
        <f t="shared" ref="G292:N292" si="87">SUM(G294)</f>
        <v>0</v>
      </c>
      <c r="H292" s="43">
        <f t="shared" si="87"/>
        <v>0</v>
      </c>
      <c r="I292" s="43">
        <f t="shared" si="87"/>
        <v>65128.722999999998</v>
      </c>
      <c r="J292" s="43">
        <f t="shared" si="87"/>
        <v>64296.023000000001</v>
      </c>
      <c r="K292" s="43">
        <f t="shared" si="87"/>
        <v>832.7</v>
      </c>
      <c r="L292" s="43">
        <f t="shared" si="87"/>
        <v>62774.662599999996</v>
      </c>
      <c r="M292" s="43">
        <f t="shared" si="87"/>
        <v>61974.741199999997</v>
      </c>
      <c r="N292" s="44">
        <f t="shared" si="87"/>
        <v>799.92139999999995</v>
      </c>
    </row>
    <row r="293" spans="1:14" s="45" customFormat="1" ht="10.5" customHeight="1" x14ac:dyDescent="0.3">
      <c r="A293" s="36"/>
      <c r="B293" s="40"/>
      <c r="C293" s="41"/>
      <c r="D293" s="41"/>
      <c r="E293" s="42" t="s">
        <v>39</v>
      </c>
      <c r="F293" s="43"/>
      <c r="G293" s="43"/>
      <c r="H293" s="43"/>
      <c r="I293" s="43"/>
      <c r="J293" s="43"/>
      <c r="K293" s="43"/>
      <c r="L293" s="43"/>
      <c r="M293" s="43"/>
      <c r="N293" s="44"/>
    </row>
    <row r="294" spans="1:14" ht="15.75" customHeight="1" x14ac:dyDescent="0.3">
      <c r="A294" s="36">
        <v>3051</v>
      </c>
      <c r="B294" s="40" t="s">
        <v>16</v>
      </c>
      <c r="C294" s="41">
        <v>5</v>
      </c>
      <c r="D294" s="41">
        <v>1</v>
      </c>
      <c r="E294" s="42" t="s">
        <v>189</v>
      </c>
      <c r="F294" s="43">
        <f>SUM(G294:H294)</f>
        <v>0</v>
      </c>
      <c r="G294" s="43">
        <v>0</v>
      </c>
      <c r="H294" s="43">
        <v>0</v>
      </c>
      <c r="I294" s="43">
        <f>SUM(J294:K294)</f>
        <v>65128.722999999998</v>
      </c>
      <c r="J294" s="43">
        <v>64296.023000000001</v>
      </c>
      <c r="K294" s="43">
        <v>832.7</v>
      </c>
      <c r="L294" s="43">
        <f>SUM(M294:N294)</f>
        <v>62774.662599999996</v>
      </c>
      <c r="M294" s="43">
        <v>61974.741199999997</v>
      </c>
      <c r="N294" s="44">
        <v>799.92139999999995</v>
      </c>
    </row>
    <row r="295" spans="1:14" ht="16.5" customHeight="1" x14ac:dyDescent="0.3">
      <c r="A295" s="36">
        <v>3060</v>
      </c>
      <c r="B295" s="40" t="s">
        <v>16</v>
      </c>
      <c r="C295" s="41">
        <v>6</v>
      </c>
      <c r="D295" s="41">
        <v>0</v>
      </c>
      <c r="E295" s="46" t="s">
        <v>190</v>
      </c>
      <c r="F295" s="43">
        <f>SUM(F297)</f>
        <v>10560</v>
      </c>
      <c r="G295" s="43">
        <f t="shared" ref="G295:N295" si="88">SUM(G297)</f>
        <v>10560</v>
      </c>
      <c r="H295" s="43">
        <f t="shared" si="88"/>
        <v>0</v>
      </c>
      <c r="I295" s="43">
        <f t="shared" si="88"/>
        <v>22253</v>
      </c>
      <c r="J295" s="43">
        <f t="shared" si="88"/>
        <v>20753</v>
      </c>
      <c r="K295" s="43">
        <f t="shared" si="88"/>
        <v>1500</v>
      </c>
      <c r="L295" s="43">
        <f t="shared" si="88"/>
        <v>20748.2</v>
      </c>
      <c r="M295" s="43">
        <f t="shared" si="88"/>
        <v>19853</v>
      </c>
      <c r="N295" s="44">
        <f t="shared" si="88"/>
        <v>895.2</v>
      </c>
    </row>
    <row r="296" spans="1:14" s="45" customFormat="1" ht="10.5" customHeight="1" x14ac:dyDescent="0.3">
      <c r="A296" s="36"/>
      <c r="B296" s="40"/>
      <c r="C296" s="41"/>
      <c r="D296" s="41"/>
      <c r="E296" s="42" t="s">
        <v>39</v>
      </c>
      <c r="F296" s="43"/>
      <c r="G296" s="43"/>
      <c r="H296" s="43"/>
      <c r="I296" s="43"/>
      <c r="J296" s="43"/>
      <c r="K296" s="43"/>
      <c r="L296" s="43"/>
      <c r="M296" s="43"/>
      <c r="N296" s="44"/>
    </row>
    <row r="297" spans="1:14" ht="15.75" customHeight="1" x14ac:dyDescent="0.3">
      <c r="A297" s="36">
        <v>3061</v>
      </c>
      <c r="B297" s="40" t="s">
        <v>16</v>
      </c>
      <c r="C297" s="41">
        <v>6</v>
      </c>
      <c r="D297" s="41">
        <v>1</v>
      </c>
      <c r="E297" s="42" t="s">
        <v>190</v>
      </c>
      <c r="F297" s="43">
        <f>SUM(G297:H297)</f>
        <v>10560</v>
      </c>
      <c r="G297" s="43">
        <v>10560</v>
      </c>
      <c r="H297" s="43">
        <v>0</v>
      </c>
      <c r="I297" s="43">
        <f>SUM(J297:K297)</f>
        <v>22253</v>
      </c>
      <c r="J297" s="43">
        <v>20753</v>
      </c>
      <c r="K297" s="43">
        <v>1500</v>
      </c>
      <c r="L297" s="43">
        <f>SUM(M297:N297)</f>
        <v>20748.2</v>
      </c>
      <c r="M297" s="43">
        <v>19853</v>
      </c>
      <c r="N297" s="44">
        <v>895.2</v>
      </c>
    </row>
    <row r="298" spans="1:14" ht="26.25" customHeight="1" x14ac:dyDescent="0.3">
      <c r="A298" s="36">
        <v>3070</v>
      </c>
      <c r="B298" s="40" t="s">
        <v>16</v>
      </c>
      <c r="C298" s="41">
        <v>7</v>
      </c>
      <c r="D298" s="41">
        <v>0</v>
      </c>
      <c r="E298" s="46" t="s">
        <v>191</v>
      </c>
      <c r="F298" s="43">
        <f>SUM(F300)</f>
        <v>1771072.5</v>
      </c>
      <c r="G298" s="43">
        <f t="shared" ref="G298:N298" si="89">SUM(G300)</f>
        <v>1771072.5</v>
      </c>
      <c r="H298" s="43">
        <f t="shared" si="89"/>
        <v>0</v>
      </c>
      <c r="I298" s="43">
        <f t="shared" si="89"/>
        <v>1832313.3670000001</v>
      </c>
      <c r="J298" s="43">
        <f t="shared" si="89"/>
        <v>1831713.3670000001</v>
      </c>
      <c r="K298" s="43">
        <f t="shared" si="89"/>
        <v>600</v>
      </c>
      <c r="L298" s="43">
        <f t="shared" si="89"/>
        <v>1464730.0216999999</v>
      </c>
      <c r="M298" s="43">
        <f t="shared" si="89"/>
        <v>1464130.0216999999</v>
      </c>
      <c r="N298" s="44">
        <f t="shared" si="89"/>
        <v>600</v>
      </c>
    </row>
    <row r="299" spans="1:14" s="45" customFormat="1" ht="10.5" customHeight="1" x14ac:dyDescent="0.3">
      <c r="A299" s="36"/>
      <c r="B299" s="40"/>
      <c r="C299" s="41"/>
      <c r="D299" s="41"/>
      <c r="E299" s="42" t="s">
        <v>39</v>
      </c>
      <c r="F299" s="43"/>
      <c r="G299" s="43"/>
      <c r="H299" s="43"/>
      <c r="I299" s="43"/>
      <c r="J299" s="43"/>
      <c r="K299" s="43"/>
      <c r="L299" s="43"/>
      <c r="M299" s="43"/>
      <c r="N299" s="44"/>
    </row>
    <row r="300" spans="1:14" ht="25.5" customHeight="1" x14ac:dyDescent="0.3">
      <c r="A300" s="36">
        <v>3071</v>
      </c>
      <c r="B300" s="40" t="s">
        <v>16</v>
      </c>
      <c r="C300" s="41">
        <v>7</v>
      </c>
      <c r="D300" s="41">
        <v>1</v>
      </c>
      <c r="E300" s="42" t="s">
        <v>191</v>
      </c>
      <c r="F300" s="43">
        <f>SUM(G300:H300)</f>
        <v>1771072.5</v>
      </c>
      <c r="G300" s="43">
        <v>1771072.5</v>
      </c>
      <c r="H300" s="43">
        <v>0</v>
      </c>
      <c r="I300" s="43">
        <f>SUM(J300:K300)</f>
        <v>1832313.3670000001</v>
      </c>
      <c r="J300" s="43">
        <v>1831713.3670000001</v>
      </c>
      <c r="K300" s="43">
        <v>600</v>
      </c>
      <c r="L300" s="43">
        <f>SUM(M300:N300)</f>
        <v>1464730.0216999999</v>
      </c>
      <c r="M300" s="43">
        <v>1464130.0216999999</v>
      </c>
      <c r="N300" s="44">
        <v>600</v>
      </c>
    </row>
    <row r="301" spans="1:14" ht="27" customHeight="1" x14ac:dyDescent="0.3">
      <c r="A301" s="36">
        <v>3080</v>
      </c>
      <c r="B301" s="40" t="s">
        <v>16</v>
      </c>
      <c r="C301" s="41">
        <v>8</v>
      </c>
      <c r="D301" s="41">
        <v>0</v>
      </c>
      <c r="E301" s="46" t="s">
        <v>192</v>
      </c>
      <c r="F301" s="43">
        <f>SUM(F303)</f>
        <v>0</v>
      </c>
      <c r="G301" s="43">
        <f t="shared" ref="G301:N301" si="90">SUM(G303)</f>
        <v>0</v>
      </c>
      <c r="H301" s="43">
        <f t="shared" si="90"/>
        <v>0</v>
      </c>
      <c r="I301" s="43">
        <f t="shared" si="90"/>
        <v>0</v>
      </c>
      <c r="J301" s="43">
        <f t="shared" si="90"/>
        <v>0</v>
      </c>
      <c r="K301" s="43">
        <f t="shared" si="90"/>
        <v>0</v>
      </c>
      <c r="L301" s="43">
        <f t="shared" si="90"/>
        <v>0</v>
      </c>
      <c r="M301" s="43">
        <f t="shared" si="90"/>
        <v>0</v>
      </c>
      <c r="N301" s="44">
        <f t="shared" si="90"/>
        <v>0</v>
      </c>
    </row>
    <row r="302" spans="1:14" s="45" customFormat="1" ht="21.75" customHeight="1" x14ac:dyDescent="0.3">
      <c r="A302" s="36"/>
      <c r="B302" s="40"/>
      <c r="C302" s="41"/>
      <c r="D302" s="41"/>
      <c r="E302" s="42" t="s">
        <v>39</v>
      </c>
      <c r="F302" s="43"/>
      <c r="G302" s="43"/>
      <c r="H302" s="43"/>
      <c r="I302" s="43"/>
      <c r="J302" s="43"/>
      <c r="K302" s="43"/>
      <c r="L302" s="43"/>
      <c r="M302" s="43"/>
      <c r="N302" s="44"/>
    </row>
    <row r="303" spans="1:14" ht="30" customHeight="1" x14ac:dyDescent="0.3">
      <c r="A303" s="36">
        <v>3081</v>
      </c>
      <c r="B303" s="40" t="s">
        <v>16</v>
      </c>
      <c r="C303" s="41">
        <v>8</v>
      </c>
      <c r="D303" s="41">
        <v>1</v>
      </c>
      <c r="E303" s="42" t="s">
        <v>192</v>
      </c>
      <c r="F303" s="43">
        <f>SUM(G303:H303)</f>
        <v>0</v>
      </c>
      <c r="G303" s="43">
        <v>0</v>
      </c>
      <c r="H303" s="43">
        <v>0</v>
      </c>
      <c r="I303" s="43">
        <f>SUM(J303:K303)</f>
        <v>0</v>
      </c>
      <c r="J303" s="43">
        <v>0</v>
      </c>
      <c r="K303" s="43">
        <v>0</v>
      </c>
      <c r="L303" s="43">
        <f>SUM(M303:N303)</f>
        <v>0</v>
      </c>
      <c r="M303" s="43">
        <v>0</v>
      </c>
      <c r="N303" s="44">
        <v>0</v>
      </c>
    </row>
    <row r="304" spans="1:14" s="45" customFormat="1" ht="10.5" customHeight="1" x14ac:dyDescent="0.3">
      <c r="A304" s="36"/>
      <c r="B304" s="40"/>
      <c r="C304" s="41"/>
      <c r="D304" s="41"/>
      <c r="E304" s="42" t="s">
        <v>39</v>
      </c>
      <c r="F304" s="43"/>
      <c r="G304" s="43"/>
      <c r="H304" s="43"/>
      <c r="I304" s="43"/>
      <c r="J304" s="43"/>
      <c r="K304" s="43"/>
      <c r="L304" s="43"/>
      <c r="M304" s="43"/>
      <c r="N304" s="44"/>
    </row>
    <row r="305" spans="1:14" ht="25.5" customHeight="1" x14ac:dyDescent="0.3">
      <c r="A305" s="36">
        <v>3090</v>
      </c>
      <c r="B305" s="40" t="s">
        <v>16</v>
      </c>
      <c r="C305" s="41">
        <v>9</v>
      </c>
      <c r="D305" s="41">
        <v>0</v>
      </c>
      <c r="E305" s="46" t="s">
        <v>193</v>
      </c>
      <c r="F305" s="43">
        <f>SUM(F307:F308)</f>
        <v>1728520.7439999999</v>
      </c>
      <c r="G305" s="43">
        <f t="shared" ref="G305:N305" si="91">SUM(G307:G308)</f>
        <v>1728520.7439999999</v>
      </c>
      <c r="H305" s="43">
        <f t="shared" si="91"/>
        <v>0</v>
      </c>
      <c r="I305" s="43">
        <f t="shared" si="91"/>
        <v>1727907.9440000001</v>
      </c>
      <c r="J305" s="43">
        <f t="shared" si="91"/>
        <v>1727907.9440000001</v>
      </c>
      <c r="K305" s="43">
        <f t="shared" si="91"/>
        <v>0</v>
      </c>
      <c r="L305" s="43">
        <f t="shared" si="91"/>
        <v>1341944.7849999999</v>
      </c>
      <c r="M305" s="43">
        <f t="shared" si="91"/>
        <v>1341944.7849999999</v>
      </c>
      <c r="N305" s="44">
        <f t="shared" si="91"/>
        <v>0</v>
      </c>
    </row>
    <row r="306" spans="1:14" s="45" customFormat="1" ht="20.25" customHeight="1" x14ac:dyDescent="0.3">
      <c r="A306" s="36"/>
      <c r="B306" s="40"/>
      <c r="C306" s="41"/>
      <c r="D306" s="41"/>
      <c r="E306" s="42" t="s">
        <v>39</v>
      </c>
      <c r="F306" s="43"/>
      <c r="G306" s="43"/>
      <c r="H306" s="43"/>
      <c r="I306" s="43"/>
      <c r="J306" s="43"/>
      <c r="K306" s="43"/>
      <c r="L306" s="43"/>
      <c r="M306" s="43"/>
      <c r="N306" s="44"/>
    </row>
    <row r="307" spans="1:14" ht="20.25" customHeight="1" x14ac:dyDescent="0.3">
      <c r="A307" s="36">
        <v>3091</v>
      </c>
      <c r="B307" s="40" t="s">
        <v>16</v>
      </c>
      <c r="C307" s="41">
        <v>9</v>
      </c>
      <c r="D307" s="41">
        <v>1</v>
      </c>
      <c r="E307" s="42" t="s">
        <v>193</v>
      </c>
      <c r="F307" s="43">
        <f>SUM(G307:H307)</f>
        <v>528990.74399999995</v>
      </c>
      <c r="G307" s="43">
        <v>528990.74399999995</v>
      </c>
      <c r="H307" s="43">
        <v>0</v>
      </c>
      <c r="I307" s="43">
        <f>SUM(J307:K307)</f>
        <v>524362.84400000004</v>
      </c>
      <c r="J307" s="43">
        <v>524362.84400000004</v>
      </c>
      <c r="K307" s="43">
        <v>0</v>
      </c>
      <c r="L307" s="43">
        <f>SUM(M307:N307)</f>
        <v>506417.97399999999</v>
      </c>
      <c r="M307" s="43">
        <v>506417.97399999999</v>
      </c>
      <c r="N307" s="44">
        <v>0</v>
      </c>
    </row>
    <row r="308" spans="1:14" ht="42" customHeight="1" x14ac:dyDescent="0.3">
      <c r="A308" s="36">
        <v>3092</v>
      </c>
      <c r="B308" s="40" t="s">
        <v>16</v>
      </c>
      <c r="C308" s="41">
        <v>9</v>
      </c>
      <c r="D308" s="41">
        <v>2</v>
      </c>
      <c r="E308" s="42" t="s">
        <v>194</v>
      </c>
      <c r="F308" s="43">
        <f>SUM(G308:H308)</f>
        <v>1199530</v>
      </c>
      <c r="G308" s="43">
        <v>1199530</v>
      </c>
      <c r="H308" s="43">
        <v>0</v>
      </c>
      <c r="I308" s="43">
        <f>SUM(J308:K308)</f>
        <v>1203545.1000000001</v>
      </c>
      <c r="J308" s="43">
        <v>1203545.1000000001</v>
      </c>
      <c r="K308" s="43">
        <v>0</v>
      </c>
      <c r="L308" s="43">
        <f>SUM(M308:N308)</f>
        <v>835526.81099999999</v>
      </c>
      <c r="M308" s="43">
        <v>835526.81099999999</v>
      </c>
      <c r="N308" s="44">
        <v>0</v>
      </c>
    </row>
    <row r="309" spans="1:14" s="48" customFormat="1" ht="32.25" customHeight="1" x14ac:dyDescent="0.2">
      <c r="A309" s="47">
        <v>3100</v>
      </c>
      <c r="B309" s="37" t="s">
        <v>17</v>
      </c>
      <c r="C309" s="38">
        <v>0</v>
      </c>
      <c r="D309" s="38">
        <v>0</v>
      </c>
      <c r="E309" s="52" t="s">
        <v>195</v>
      </c>
      <c r="F309" s="33">
        <f>SUM(F311)</f>
        <v>10791857.6064</v>
      </c>
      <c r="G309" s="33">
        <f t="shared" ref="G309:N309" si="92">SUM(G311)</f>
        <v>14865629.807</v>
      </c>
      <c r="H309" s="33">
        <f t="shared" si="92"/>
        <v>66033.625899999999</v>
      </c>
      <c r="I309" s="33">
        <f t="shared" si="92"/>
        <v>12561242.864699997</v>
      </c>
      <c r="J309" s="33">
        <f t="shared" si="92"/>
        <v>17610803.424599998</v>
      </c>
      <c r="K309" s="33">
        <f t="shared" si="92"/>
        <v>724705.8112</v>
      </c>
      <c r="L309" s="33">
        <f t="shared" si="92"/>
        <v>6969868.7260000007</v>
      </c>
      <c r="M309" s="33">
        <f t="shared" si="92"/>
        <v>9437520.2747000009</v>
      </c>
      <c r="N309" s="34">
        <f t="shared" si="92"/>
        <v>2238</v>
      </c>
    </row>
    <row r="310" spans="1:14" ht="15" customHeight="1" x14ac:dyDescent="0.3">
      <c r="A310" s="36"/>
      <c r="B310" s="40"/>
      <c r="C310" s="41"/>
      <c r="D310" s="41"/>
      <c r="E310" s="42" t="s">
        <v>25</v>
      </c>
      <c r="F310" s="43"/>
      <c r="G310" s="43"/>
      <c r="H310" s="43"/>
      <c r="I310" s="43"/>
      <c r="J310" s="43"/>
      <c r="K310" s="43"/>
      <c r="L310" s="43"/>
      <c r="M310" s="43"/>
      <c r="N310" s="44"/>
    </row>
    <row r="311" spans="1:14" x14ac:dyDescent="0.3">
      <c r="A311" s="36">
        <v>3110</v>
      </c>
      <c r="B311" s="40" t="s">
        <v>17</v>
      </c>
      <c r="C311" s="41">
        <v>1</v>
      </c>
      <c r="D311" s="41">
        <v>0</v>
      </c>
      <c r="E311" s="50" t="s">
        <v>196</v>
      </c>
      <c r="F311" s="43">
        <f>SUM(F313)</f>
        <v>10791857.6064</v>
      </c>
      <c r="G311" s="43">
        <f t="shared" ref="G311:N311" si="93">SUM(G313)</f>
        <v>14865629.807</v>
      </c>
      <c r="H311" s="43">
        <f t="shared" si="93"/>
        <v>66033.625899999999</v>
      </c>
      <c r="I311" s="43">
        <f t="shared" si="93"/>
        <v>12561242.864699997</v>
      </c>
      <c r="J311" s="43">
        <f t="shared" si="93"/>
        <v>17610803.424599998</v>
      </c>
      <c r="K311" s="43">
        <f t="shared" si="93"/>
        <v>724705.8112</v>
      </c>
      <c r="L311" s="43">
        <f t="shared" si="93"/>
        <v>6969868.7260000007</v>
      </c>
      <c r="M311" s="43">
        <f t="shared" si="93"/>
        <v>9437520.2747000009</v>
      </c>
      <c r="N311" s="44">
        <f t="shared" si="93"/>
        <v>2238</v>
      </c>
    </row>
    <row r="312" spans="1:14" s="45" customFormat="1" ht="10.5" customHeight="1" x14ac:dyDescent="0.3">
      <c r="A312" s="36"/>
      <c r="B312" s="40"/>
      <c r="C312" s="41"/>
      <c r="D312" s="41"/>
      <c r="E312" s="42" t="s">
        <v>39</v>
      </c>
      <c r="F312" s="43"/>
      <c r="G312" s="43"/>
      <c r="H312" s="43"/>
      <c r="I312" s="43"/>
      <c r="J312" s="43"/>
      <c r="K312" s="43"/>
      <c r="L312" s="43"/>
      <c r="M312" s="43"/>
      <c r="N312" s="44"/>
    </row>
    <row r="313" spans="1:14" ht="18" thickBot="1" x14ac:dyDescent="0.35">
      <c r="A313" s="53">
        <v>3112</v>
      </c>
      <c r="B313" s="54" t="s">
        <v>17</v>
      </c>
      <c r="C313" s="55">
        <v>1</v>
      </c>
      <c r="D313" s="55">
        <v>2</v>
      </c>
      <c r="E313" s="56" t="s">
        <v>197</v>
      </c>
      <c r="F313" s="57">
        <f>SUM(G313:H313)-[1]Ekamutner!F116</f>
        <v>10791857.6064</v>
      </c>
      <c r="G313" s="57">
        <v>14865629.807</v>
      </c>
      <c r="H313" s="57">
        <v>66033.625899999999</v>
      </c>
      <c r="I313" s="57">
        <f>SUM(J313:K313)-[1]Ekamutner!I116</f>
        <v>12561242.864699997</v>
      </c>
      <c r="J313" s="57">
        <v>17610803.424599998</v>
      </c>
      <c r="K313" s="57">
        <v>724705.8112</v>
      </c>
      <c r="L313" s="57">
        <f>SUM(M313:N313)-[1]Ekamutner!L116</f>
        <v>6969868.7260000007</v>
      </c>
      <c r="M313" s="57">
        <v>9437520.2747000009</v>
      </c>
      <c r="N313" s="58">
        <v>2238</v>
      </c>
    </row>
    <row r="314" spans="1:14" x14ac:dyDescent="0.3">
      <c r="B314" s="60"/>
      <c r="C314" s="61"/>
      <c r="D314" s="62"/>
    </row>
    <row r="315" spans="1:14" s="2" customFormat="1" ht="58.5" customHeight="1" x14ac:dyDescent="0.25">
      <c r="A315" s="79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</row>
    <row r="316" spans="1:14" s="2" customFormat="1" ht="13.5" x14ac:dyDescent="0.25">
      <c r="A316" s="76"/>
      <c r="B316" s="77"/>
      <c r="C316" s="77"/>
      <c r="D316" s="77"/>
      <c r="E316" s="77"/>
      <c r="F316" s="77"/>
      <c r="G316" s="78"/>
      <c r="H316" s="76"/>
      <c r="I316" s="76"/>
      <c r="J316" s="76"/>
      <c r="K316" s="76"/>
      <c r="L316" s="76"/>
    </row>
    <row r="317" spans="1:14" x14ac:dyDescent="0.3">
      <c r="B317" s="64"/>
      <c r="C317" s="61"/>
      <c r="D317" s="62"/>
    </row>
    <row r="318" spans="1:14" x14ac:dyDescent="0.3">
      <c r="B318" s="64"/>
      <c r="C318" s="61"/>
      <c r="D318" s="62"/>
      <c r="E318" s="9"/>
      <c r="F318"/>
      <c r="G318"/>
      <c r="H318"/>
      <c r="I318"/>
    </row>
    <row r="319" spans="1:14" x14ac:dyDescent="0.3">
      <c r="B319" s="64"/>
      <c r="C319" s="65"/>
      <c r="D319" s="66"/>
    </row>
  </sheetData>
  <protectedRanges>
    <protectedRange sqref="J46:K46 M46:N46" name="Range27_1"/>
    <protectedRange sqref="F1 G4" name="Range25_1"/>
    <protectedRange sqref="F306:N306 M307:N308 J307:K308 G307:H308 F310:N310 M312:N313 J312:K313 G312:H313" name="Range24_1"/>
    <protectedRange sqref="F287:N287 G288:H288 J288:K288 M288:N288 F290:N290 G291:H291 J291:K291 M291:N291 M293:N294 J293:K294 L293 G293:I293 G294:H294" name="Range22_1"/>
    <protectedRange sqref="G258:H259 J258:K259 M258:N259 G262:H263 J262:K263 M262:N263 F265:N265 F261:N261 G266:H267 J266:K267 M266:N267 F269:N269 G270:H270 J270:K270 M270:N270" name="Range20_1"/>
    <protectedRange sqref="F236:N236 M237:N239 J237:K239 G237:H239 F241:N241 M242:N242 J242:K242 G242:H242 F244:N244 M245:N245 J245:K245 G245:H245" name="Range18_1"/>
    <protectedRange sqref="F213:N213 M214:N215 J214:K215 G214:H215 F217:N217 F219:N219 G220:H220 J220:K220 M220:N220" name="Range16_1"/>
    <protectedRange sqref="F188:N188 M190:N193 J190:K193 G190:H193 F195:N195 M196:N199 J196:K199 G196:H199" name="Range14_1"/>
    <protectedRange sqref="F162:N162 M163:N163 J163:K163 G163:H163 F165:N165 M166:N166 J166:K166 G166:H166 F168:N168 F170:N170 G171:H171 J171:K171 M171:N171 F173:N173 G174:H174 J174:K174 M174:N174 G176:N176" name="Range12_1"/>
    <protectedRange sqref="G138:H143 J138:K143 M138:N143 F145:N145 G146:H146 J146:K146 M146:N146 F148:N148" name="Range10_1"/>
    <protectedRange sqref="F115:N115 M116:N118 J116:K118 G116:H118 F120:N120 M121:N125 J121:K125 G121:H125" name="Range8_1"/>
    <protectedRange sqref="F80:N80 G81:H81 J81:K81 M81:N81 F83:N83 G84:H84 J84:K84 M84:N84 F86:N86 G87:H87 J87:K87 M87:N87 F92:N92 G93:H93 J93:K93 M93:N93 F95:N95 F97:N97 G98:H98 J98:K98 M98:N98 G89:H90 J89:K90 M89:N90" name="Range6_1"/>
    <protectedRange sqref="G47:H47 M47:N47 J47:K47 M58:N58 F60:N60 G61 F49:N49 F51:N51 G52:H52 J52:K52 M52:N52 F54:N54 G55:H55 J55:K55 M55:N55 G57:N57 G58:H58 J58:K58" name="Range4_1"/>
    <protectedRange sqref="F15:N15 F17:N17 M18:N20 J18:K20 G18:H20 F22:N22 M23:N24 J23:K24 G23:H24 F26:N26 G27:H29 J27:K29 M27:N29" name="Range2_1"/>
    <protectedRange sqref="F31:N31 M32:N32 J32:K32 G32:H32 F34:N34 M35:N35 J35:K35 G35:H35 F37:N37 M38:N38 J38:K38 G38:H38 F40:N40 M41:N41 J41:K41 G41:H41 F43:N43 F45:N45 G46:H47" name="Range3_1"/>
    <protectedRange sqref="G61:H61 J61:K61 M61:N61 F63:N63 G64:H64 J64:K64 M64:N64 F66:N66 F68:N68 M69:N71 J69:K71 G69:H71 F73:N73 M74:N74 J74:K74 G74:H74 F76:N76 M77:N78 J77:K78 G77:H78 F80:N80" name="Range5_1"/>
    <protectedRange sqref="G99:H99 J99:K99 M99:N99 G101:N101 M102:N105 J102:K105 G102:H105 G107:H113 J107:K113 M107:N113" name="Range7_1"/>
    <protectedRange sqref="F127:N127 M128:N128 J128:K128 G128:H128 F130:N130 M131:N134 J131:K134 G131:H134 F136:N136 M137:N137 J137:K137 G137:H137" name="Range9_1"/>
    <protectedRange sqref="F150:N150 M151:N151 J151:K151 G151:H151 F153:N153 M154:N154 J154:K154 G154:H154 F156:N156 M157:N157 J157:K157 G157:H157 F159:N159 M160:N160 J160:K160 G160:H160" name="Range11_1"/>
    <protectedRange sqref="F176:N176 M177:N177 J177:K177 G177:H177 F179:N179 M180:N180 J180:K180 G180:H180 F182:N182 G183:H183 J183:K183 M183:N183 F185:N185 M186:N186 J186:K186 G186:H186" name="Range13_1"/>
    <protectedRange sqref="F201:N201 N202:N205 M201:M205 J202:K205 G202:H205 F207:N207 M208:N208 J208:K208 G208:H208 F210:N210 M211:N211 J211:K211 G211:H211" name="Range15_1"/>
    <protectedRange sqref="G222:H229 J222:K229 M222:N229 F231:N231 G232:H234 J232:K234 M232:N234" name="Range17_1"/>
    <protectedRange sqref="F247:N247 F249:N249 G250:H251 J250:K251 M250:N251 F253:N253 G254:H255 J254:K255 M254:N255 F257:N257" name="Range19_1"/>
    <protectedRange sqref="F272:N272 G273:H273 J273:K273 M273:N273 F275:N275 G276:H276 J276:K276 M276:N276 F278:N278 F280:N280 M281:N282 J281:K282 G281:H282 F284:N284 M285:N285 J285:K285 G285:H285 F287:N287" name="Range21_1"/>
    <protectedRange sqref="F296:N296 M297:N297 J297:K297 G297:H297 F299:N299 M300:N300 J300:K300 G300:H300 F302:N302 M303:N303 J303:K303 G303:H303 F304:N304" name="Range23_1"/>
    <protectedRange sqref="H4 G5:H5" name="Range26_1"/>
  </protectedRanges>
  <mergeCells count="13">
    <mergeCell ref="B2:N2"/>
    <mergeCell ref="B3:N3"/>
    <mergeCell ref="B4:N4"/>
    <mergeCell ref="B5:N5"/>
    <mergeCell ref="A315:L315"/>
    <mergeCell ref="A9:A11"/>
    <mergeCell ref="B9:B11"/>
    <mergeCell ref="C9:C11"/>
    <mergeCell ref="D9:D11"/>
    <mergeCell ref="E9:E11"/>
    <mergeCell ref="F9:H9"/>
    <mergeCell ref="I9:K9"/>
    <mergeCell ref="L9:N9"/>
  </mergeCells>
  <pageMargins left="0.38" right="0.17" top="0.26" bottom="0.26" header="0.17" footer="0.16"/>
  <pageSetup paperSize="9" scale="64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Gorcarnakan caxs</vt:lpstr>
      <vt:lpstr>'Gorcarnakan caxs'!Print_Titles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Anna Sargsyan</dc:creator>
  <cp:lastModifiedBy>Susanna Stepanyan</cp:lastModifiedBy>
  <cp:lastPrinted>2018-11-09T12:08:57Z</cp:lastPrinted>
  <dcterms:created xsi:type="dcterms:W3CDTF">1996-10-14T23:33:28Z</dcterms:created>
  <dcterms:modified xsi:type="dcterms:W3CDTF">2020-02-19T12:12:36Z</dcterms:modified>
  <cp:keywords>https://mul2-minfin.gov.am/tasks/144353/oneclick/tsaxs-gorcarakan_hamaynq.xlsx?token=79e2dee39a2b4e38cf44565bb5d4d341</cp:keywords>
</cp:coreProperties>
</file>